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harts/chart2.xml" ContentType="application/vnd.openxmlformats-officedocument.drawingml.chart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charts/chart3.xml" ContentType="application/vnd.openxmlformats-officedocument.drawingml.chart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charts/chart6.xml" ContentType="application/vnd.openxmlformats-officedocument.drawingml.chart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charts/chart7.xml" ContentType="application/vnd.openxmlformats-officedocument.drawingml.chart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charts/chart8.xml" ContentType="application/vnd.openxmlformats-officedocument.drawingml.char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Release Plan" sheetId="1" r:id="rId4"/>
    <sheet name="Product Backlog" sheetId="2" r:id="rId5"/>
    <sheet name="PB Burndown" sheetId="3" r:id="rId6"/>
    <sheet name="Sp1" sheetId="4" r:id="rId7"/>
    <sheet name="Sp2" sheetId="5" r:id="rId8"/>
    <sheet name="Sp3" sheetId="6" r:id="rId9"/>
    <sheet name="Sp4" sheetId="7" r:id="rId10"/>
    <sheet name="Sp5" sheetId="8" r:id="rId11"/>
    <sheet name="Sp6" sheetId="9" r:id="rId12"/>
    <sheet name="Sp7" sheetId="10" r:id="rId13"/>
    <sheet name="Sprint Sheet Template" sheetId="11" r:id="rId14"/>
    <sheet name="Task Slips" sheetId="12" r:id="rId15"/>
  </sheets>
</workbook>
</file>

<file path=xl/comments1.xml><?xml version="1.0" encoding="utf-8"?>
<comments xmlns="http://schemas.openxmlformats.org/spreadsheetml/2006/main">
  <authors>
    <author>Petri Heiramo</author>
  </authors>
  <commentList>
    <comment ref="A4" authorId="0">
      <text>
        <r>
          <rPr>
            <sz val="11"/>
            <color indexed="8"/>
            <rFont val="Helvetica Neue"/>
          </rPr>
          <t>Petri Heiramo:
Once a Story ID is given to a story, do not change that number or reuse it even if you delete the story.</t>
        </r>
      </text>
    </comment>
    <comment ref="C4" authorId="0">
      <text>
        <r>
          <rPr>
            <sz val="11"/>
            <color indexed="8"/>
            <rFont val="Helvetica Neue"/>
          </rPr>
          <t>Petri Heiramo:
Use the following statuses:
Planned (or empty)
Ongoing
Done
Removed
The sheet uses the above statuses in the formatting and calculation formulas.</t>
        </r>
      </text>
    </comment>
    <comment ref="D4" authorId="0">
      <text>
        <r>
          <rPr>
            <sz val="11"/>
            <color indexed="8"/>
            <rFont val="Helvetica Neue"/>
          </rPr>
          <t>Petri Heiramo:
Story Points or Ideal Days</t>
        </r>
      </text>
    </comment>
    <comment ref="E4" authorId="0">
      <text>
        <r>
          <rPr>
            <sz val="11"/>
            <color indexed="8"/>
            <rFont val="Helvetica Neue"/>
          </rPr>
          <t>Petri Heiramo:
Create a release plan by assigning stories to planned sprints. If there are more stories in the backlog than in the plan, leave the remaining stories unassigned to sprints.</t>
        </r>
      </text>
    </comment>
    <comment ref="F4" authorId="0">
      <text>
        <r>
          <rPr>
            <sz val="11"/>
            <color indexed="8"/>
            <rFont val="Helvetica Neue"/>
          </rPr>
          <t>Petri Heiramo:
You may assign priorities to the stories, but keep in mind that priority does not always equal implementation order.</t>
        </r>
      </text>
    </comment>
  </commentList>
</comments>
</file>

<file path=xl/comments2.xml><?xml version="1.0" encoding="utf-8"?>
<comments xmlns="http://schemas.openxmlformats.org/spreadsheetml/2006/main">
  <authors>
    <author>Petri Heiramo</author>
  </authors>
  <commentList>
    <comment ref="B15" authorId="0">
      <text>
        <r>
          <rPr>
            <sz val="11"/>
            <color indexed="8"/>
            <rFont val="Helvetica Neue"/>
          </rPr>
          <t>Petri Heiramo:
Average estimate * 0,6</t>
        </r>
      </text>
    </comment>
    <comment ref="B17" authorId="0">
      <text>
        <r>
          <rPr>
            <sz val="11"/>
            <color indexed="8"/>
            <rFont val="Helvetica Neue"/>
          </rPr>
          <t>Petri Heiramo:
Average estimate * 1,6</t>
        </r>
      </text>
    </comment>
    <comment ref="B19" authorId="0">
      <text>
        <r>
          <rPr>
            <sz val="11"/>
            <color indexed="8"/>
            <rFont val="Helvetica Neue"/>
          </rPr>
          <t>Petri Heiramo:
As of latest Product Backlog estimate</t>
        </r>
      </text>
    </comment>
  </commentList>
</comments>
</file>

<file path=xl/comments3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4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5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6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7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8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9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comments10.xml><?xml version="1.0" encoding="utf-8"?>
<comments xmlns="http://schemas.openxmlformats.org/spreadsheetml/2006/main">
  <authors>
    <author>Petri Heiramo</author>
  </authors>
  <commentList>
    <comment ref="A9" authorId="0">
      <text>
        <r>
          <rPr>
            <sz val="11"/>
            <color indexed="8"/>
            <rFont val="Helvetica Neue"/>
          </rPr>
          <t>Petri Heiramo:
Count only active working and implementation days. Do not include Planning Day or Sprint Review.
E.g. a 4-week Sprint would most likely have 18 implementation days.</t>
        </r>
      </text>
    </comment>
  </commentList>
</comments>
</file>

<file path=xl/sharedStrings.xml><?xml version="1.0" encoding="utf-8"?>
<sst xmlns="http://schemas.openxmlformats.org/spreadsheetml/2006/main" uniqueCount="201">
  <si>
    <t>Sprint Plan</t>
  </si>
  <si>
    <t>Sprint</t>
  </si>
  <si>
    <t>Start</t>
  </si>
  <si>
    <t>Days</t>
  </si>
  <si>
    <t>End</t>
  </si>
  <si>
    <t>Size</t>
  </si>
  <si>
    <t>Status</t>
  </si>
  <si>
    <t>Release Date</t>
  </si>
  <si>
    <t>Goal</t>
  </si>
  <si>
    <t>Increment</t>
  </si>
  <si>
    <t>Released</t>
  </si>
  <si>
    <t>Planning</t>
  </si>
  <si>
    <t>High level design and document drafts</t>
  </si>
  <si>
    <t>In depth documentation and design</t>
  </si>
  <si>
    <t>Planned</t>
  </si>
  <si>
    <t>Design, documentation and interim presentation</t>
  </si>
  <si>
    <t>Implementation and testing</t>
  </si>
  <si>
    <t>Implementation, testing and documentation</t>
  </si>
  <si>
    <t>Release</t>
  </si>
  <si>
    <t>Unallocated stories</t>
  </si>
  <si>
    <t>Product Backlog</t>
  </si>
  <si>
    <t xml:space="preserve"> </t>
  </si>
  <si>
    <t>Story ID</t>
  </si>
  <si>
    <t>Story name</t>
  </si>
  <si>
    <t>Priority</t>
  </si>
  <si>
    <t>Comments</t>
  </si>
  <si>
    <t>Architecture document</t>
  </si>
  <si>
    <t>Done</t>
  </si>
  <si>
    <t>Use cases / stories</t>
  </si>
  <si>
    <t>Ongoing</t>
  </si>
  <si>
    <t>Metrics</t>
  </si>
  <si>
    <t>Layer interface</t>
  </si>
  <si>
    <t>e.g. XML structure, security contract, etc</t>
  </si>
  <si>
    <t>Class design</t>
  </si>
  <si>
    <t>Research</t>
  </si>
  <si>
    <t>SE tasks</t>
  </si>
  <si>
    <t>Testing</t>
  </si>
  <si>
    <t>REQ-1.1: verify and validate and identify client</t>
  </si>
  <si>
    <t>REQ-1.2: get all majors</t>
  </si>
  <si>
    <t>REQ-1.3: get all colleges</t>
  </si>
  <si>
    <t>REQ-1.4: get all job types</t>
  </si>
  <si>
    <t>REQ-1.6: get all locations (state/regions)</t>
  </si>
  <si>
    <t>REQ-1.7: get all OCECS regions (from regions table)</t>
  </si>
  <si>
    <t>REQ-1.8: get quarters</t>
  </si>
  <si>
    <t>REQ-1.9: get month/quarter mapping</t>
  </si>
  <si>
    <t>REQ-2.1: filter student records by a start and end quarters (inclusive start and end).</t>
  </si>
  <si>
    <t>REQ-2.2: filter by job types</t>
  </si>
  <si>
    <t>REQ-2.3: filter students by gender</t>
  </si>
  <si>
    <t>REQ-2.4: filter by major(s) - can select multiple majors to query</t>
  </si>
  <si>
    <t>REQ-2.5: filter by only NTID students</t>
  </si>
  <si>
    <t>REQ-2.6: filter by only International students</t>
  </si>
  <si>
    <t>ERQ-2.7: filter by students search status</t>
  </si>
  <si>
    <t>REQ-2.8: return report of only placed students</t>
  </si>
  <si>
    <t>REQ-2.9: return report of active, but not placed students</t>
  </si>
  <si>
    <t>REQ-2.10: return report of all students matching criteria</t>
  </si>
  <si>
    <t>REQ-2.11: search for single student by first name</t>
  </si>
  <si>
    <t>REQ-2.12: search for single student by last name</t>
  </si>
  <si>
    <t>REQ-2.13: search for single student by UID</t>
  </si>
  <si>
    <t>REQ-2.14: get a student’s registration history</t>
  </si>
  <si>
    <t>REQ-2.15: provide all reports in simple XML format</t>
  </si>
  <si>
    <t>REQ-3.1: get all companies</t>
  </si>
  <si>
    <t>REQ-3.2: get all account managers</t>
  </si>
  <si>
    <t>REQ-3.3: filter current employers with postings by start and end quarters</t>
  </si>
  <si>
    <t>REQ-3.4: filter by employers outside of the U.S</t>
  </si>
  <si>
    <t>REQ-3.5: filter employers with job postings by job types</t>
  </si>
  <si>
    <t>REQ-3.6: filter employers with job postings by location(state)</t>
  </si>
  <si>
    <t>REQ-3.7: filter employer by account manager</t>
  </si>
  <si>
    <t>REQ-3.8: filter employers with postings by major(s)</t>
  </si>
  <si>
    <t>REQ-3.9: filter employers with postings by college(s)</t>
  </si>
  <si>
    <t>REQ-3.10: return report of employers with postings (show info including contact)</t>
  </si>
  <si>
    <t>REQ-3.11: get postings of a employer</t>
  </si>
  <si>
    <t>REQ-3.12: get referrals for specific posting</t>
  </si>
  <si>
    <t>REQ-3.13: search for employer by name</t>
  </si>
  <si>
    <t>REQ-3.14: search for employer by account manager</t>
  </si>
  <si>
    <t>REQ-3.15: search for employer by contact</t>
  </si>
  <si>
    <t>REQ-3.15: filter employer by region</t>
  </si>
  <si>
    <t>REQ-3.16: filter employer by city/state</t>
  </si>
  <si>
    <t>REQ-3.17: filter employer by zip code</t>
  </si>
  <si>
    <t>REQ-3.18: provide all reports in simple XML format</t>
  </si>
  <si>
    <t>REQ-4.1: filter placements by start and end quarters</t>
  </si>
  <si>
    <t>REQ-4.2: filter by international placements</t>
  </si>
  <si>
    <t>REQ-4.3: filter placements with international students</t>
  </si>
  <si>
    <t>REQ-4.4: filter placements with international students working in home country</t>
  </si>
  <si>
    <t>REQ-4.5: filter placements with NTID students</t>
  </si>
  <si>
    <t>REQ-4.6: filter placements by location (state/region)</t>
  </si>
  <si>
    <t>REQ-4.7: filter placements by job type</t>
  </si>
  <si>
    <t>REQ-4.8: filter placements by major(s)</t>
  </si>
  <si>
    <t>REQ-4.9: filter placements by college(s)</t>
  </si>
  <si>
    <t>REQ-4.10: return report of placements from employer perspective</t>
  </si>
  <si>
    <t>REQ-4.11: return report of placements from student perspective(show SIS status)</t>
  </si>
  <si>
    <t>REQ-4.12: provide all reports in simple XML format</t>
  </si>
  <si>
    <t>REQ-5.1: get all possible activity types</t>
  </si>
  <si>
    <t>REQ-5.2: filter activity records by start and end quarters</t>
  </si>
  <si>
    <t>REQ-5.3: filter activity records by single activity</t>
  </si>
  <si>
    <t>REQ-5.4: filter activity records by major(s)</t>
  </si>
  <si>
    <t>REQ-5.5: return report of student’s activity by UID</t>
  </si>
  <si>
    <t>REQ-5.6: return report of activity records grouped by activity type</t>
  </si>
  <si>
    <t>REQ-5.7: return report of activity records grouped by college</t>
  </si>
  <si>
    <t>REQ-5.8: return report of activity records grouped by major</t>
  </si>
  <si>
    <t>REQ-5.9: return report of activity records grouped by quarter</t>
  </si>
  <si>
    <t>REQ-5.10: return report of activity records grouped by month</t>
  </si>
  <si>
    <t>REQ-5.11: return report of activity records grouped by office visit reason</t>
  </si>
  <si>
    <t>REQ-5.12: return report of activity records grouped by student name</t>
  </si>
  <si>
    <t>REQ-5.13: return report of activity records grouped by company</t>
  </si>
  <si>
    <t>REQ-5.14: return report of student job activities</t>
  </si>
  <si>
    <t>REQ-5.15: return report of all matching activity records</t>
  </si>
  <si>
    <t>Product Backlog Burndown Chart</t>
  </si>
  <si>
    <t>Original planned size</t>
  </si>
  <si>
    <t>Sprint count</t>
  </si>
  <si>
    <t>Count trend from last</t>
  </si>
  <si>
    <t>sprints</t>
  </si>
  <si>
    <t>Trend sprint count</t>
  </si>
  <si>
    <t>Trend offset</t>
  </si>
  <si>
    <t>Note:</t>
  </si>
  <si>
    <t>Velocity (points per sprint)</t>
  </si>
  <si>
    <t>Sprints in Trend</t>
  </si>
  <si>
    <t xml:space="preserve">In this chart, the tops of the bars show the amount of actual </t>
  </si>
  <si>
    <t>Original estimate</t>
  </si>
  <si>
    <t xml:space="preserve">(or planned) implemented functionality at the beginning of each sprint. </t>
  </si>
  <si>
    <t>The bottoms of the bars show the changes in project scope</t>
  </si>
  <si>
    <t>Realized total average</t>
  </si>
  <si>
    <t>Trend count</t>
  </si>
  <si>
    <t>(i.e. if the amount of story points</t>
  </si>
  <si>
    <t>Average last 8</t>
  </si>
  <si>
    <t>in the project increases, the bottoms move lower). The length</t>
  </si>
  <si>
    <t>Avg. worst 3 in last 8</t>
  </si>
  <si>
    <t>of the bars indicate the estimated size of the project at the</t>
  </si>
  <si>
    <t>Trend</t>
  </si>
  <si>
    <t xml:space="preserve">beginning of each sprint. </t>
  </si>
  <si>
    <t>These hidden cells are used to draw the graph on this page. DO NOT DELETE!</t>
  </si>
  <si>
    <t>The red line indicates the current planned scope.</t>
  </si>
  <si>
    <t>Predictions - Completion at the end of sprint…</t>
  </si>
  <si>
    <t>Original estimate - Min</t>
  </si>
  <si>
    <t>Original estimate - Avg</t>
  </si>
  <si>
    <t>Original estimate - Max</t>
  </si>
  <si>
    <t>Standard Dev.</t>
  </si>
  <si>
    <t>Realized average</t>
  </si>
  <si>
    <t>LastPlanned</t>
  </si>
  <si>
    <t>LastRealized</t>
  </si>
  <si>
    <t>Realized + St. Dev</t>
  </si>
  <si>
    <t>Realized - St. Dev</t>
  </si>
  <si>
    <t>Average Speeds</t>
  </si>
  <si>
    <t>Remain.Work</t>
  </si>
  <si>
    <t>Planned Work</t>
  </si>
  <si>
    <t>Realized Work</t>
  </si>
  <si>
    <t>Current Total Size</t>
  </si>
  <si>
    <t>Col top</t>
  </si>
  <si>
    <t>Do not delete…</t>
  </si>
  <si>
    <t>Col bottom</t>
  </si>
  <si>
    <t>Trend Help</t>
  </si>
  <si>
    <t>Raw Trend</t>
  </si>
  <si>
    <t>Real Trend</t>
  </si>
  <si>
    <t>Current Bottom</t>
  </si>
  <si>
    <t>Realized</t>
  </si>
  <si>
    <t>Last 8</t>
  </si>
  <si>
    <t>Worst 3 in Last 8</t>
  </si>
  <si>
    <t>Sprint implementation days</t>
  </si>
  <si>
    <t>Effort</t>
  </si>
  <si>
    <t>Remaining on implementation day…</t>
  </si>
  <si>
    <t>Trend calculated based on last</t>
  </si>
  <si>
    <t>Totals</t>
  </si>
  <si>
    <t>Task rows</t>
  </si>
  <si>
    <t>Done days</t>
  </si>
  <si>
    <t>Warning! These are necessary</t>
  </si>
  <si>
    <t>template rows</t>
  </si>
  <si>
    <t>Trend Days</t>
  </si>
  <si>
    <t>Task name</t>
  </si>
  <si>
    <t>Responsible</t>
  </si>
  <si>
    <t>Est.</t>
  </si>
  <si>
    <t>Study and comprehend system and technologies needed</t>
  </si>
  <si>
    <t>Team</t>
  </si>
  <si>
    <t>Create draft high level architecture</t>
  </si>
  <si>
    <t>Mike</t>
  </si>
  <si>
    <t>Write primary flow/activity diagrams</t>
  </si>
  <si>
    <t>Sprint implementation in weeks</t>
  </si>
  <si>
    <t>Class diagram</t>
  </si>
  <si>
    <t>Chris</t>
  </si>
  <si>
    <t>Metrics document</t>
  </si>
  <si>
    <t>Dan</t>
  </si>
  <si>
    <t>Use case document</t>
  </si>
  <si>
    <t>Juan</t>
  </si>
  <si>
    <t>Presentation</t>
  </si>
  <si>
    <t>Use cases</t>
  </si>
  <si>
    <t>Testing document</t>
  </si>
  <si>
    <t>Update website</t>
  </si>
  <si>
    <t>Sprint implementation weeks</t>
  </si>
  <si>
    <t>Remaining on implementation week…</t>
  </si>
  <si>
    <t>Story ID:</t>
  </si>
  <si>
    <t>Story:</t>
  </si>
  <si>
    <t>This is a sample story</t>
  </si>
  <si>
    <t>Task:</t>
  </si>
  <si>
    <t>Example task</t>
  </si>
  <si>
    <t>Responsible Person: Team</t>
  </si>
  <si>
    <t>Initial 
Estimate</t>
  </si>
  <si>
    <t>Work 
Done</t>
  </si>
  <si>
    <t>Work 
Left</t>
  </si>
  <si>
    <t>Example task 2</t>
  </si>
  <si>
    <t xml:space="preserve">Responsible Person: </t>
  </si>
  <si>
    <t>This is another sample story</t>
  </si>
  <si>
    <t>Example task 3</t>
  </si>
  <si>
    <t>&lt;Delete these example lines&gt;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</si>
</sst>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&quot;Last &quot;###&quot; sprints&quot;"/>
    <numFmt numFmtId="60" formatCode="0.0"/>
    <numFmt numFmtId="61" formatCode="&quot;Sprint &quot;#&quot; Backlog&quot;"/>
  </numFmts>
  <fonts count="13">
    <font>
      <sz val="10"/>
      <color indexed="8"/>
      <name val="Arial"/>
    </font>
    <font>
      <sz val="12"/>
      <color indexed="8"/>
      <name val="Helvetica Neue"/>
    </font>
    <font>
      <sz val="13"/>
      <color indexed="8"/>
      <name val="Arial"/>
    </font>
    <font>
      <sz val="14"/>
      <color indexed="8"/>
      <name val="Arial"/>
    </font>
    <font>
      <b val="1"/>
      <sz val="10"/>
      <color indexed="8"/>
      <name val="Arial"/>
    </font>
    <font>
      <sz val="10"/>
      <color indexed="12"/>
      <name val="Arial"/>
    </font>
    <font>
      <sz val="11"/>
      <color indexed="8"/>
      <name val="Helvetica Neue"/>
    </font>
    <font>
      <i val="1"/>
      <sz val="10"/>
      <color indexed="14"/>
      <name val="Arial"/>
    </font>
    <font>
      <b val="1"/>
      <sz val="10"/>
      <color indexed="15"/>
      <name val="Arial"/>
    </font>
    <font>
      <sz val="10"/>
      <color indexed="15"/>
      <name val="Arial"/>
    </font>
    <font>
      <sz val="4"/>
      <color indexed="8"/>
      <name val="Arial"/>
    </font>
    <font>
      <sz val="8"/>
      <color indexed="8"/>
      <name val="Arial"/>
    </font>
    <font>
      <b val="1"/>
      <sz val="14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</fills>
  <borders count="6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/>
      <bottom style="thin">
        <color indexed="10"/>
      </bottom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/>
      <top style="medium">
        <color indexed="8"/>
      </top>
      <bottom style="thin">
        <color indexed="10"/>
      </bottom>
      <diagonal/>
    </border>
    <border>
      <left/>
      <right/>
      <top style="medium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9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49" fontId="4" fillId="2" borderId="3" applyNumberFormat="1" applyFont="1" applyFill="1" applyBorder="1" applyAlignment="1" applyProtection="0">
      <alignment horizontal="center" vertical="bottom"/>
    </xf>
    <xf numFmtId="49" fontId="4" fillId="2" borderId="4" applyNumberFormat="1" applyFont="1" applyFill="1" applyBorder="1" applyAlignment="1" applyProtection="0">
      <alignment horizontal="center" vertical="bottom"/>
    </xf>
    <xf numFmtId="49" fontId="4" fillId="2" borderId="4" applyNumberFormat="1" applyFont="1" applyFill="1" applyBorder="1" applyAlignment="1" applyProtection="0">
      <alignment vertical="bottom"/>
    </xf>
    <xf numFmtId="49" fontId="4" fillId="2" borderId="5" applyNumberFormat="1" applyFont="1" applyFill="1" applyBorder="1" applyAlignment="1" applyProtection="0">
      <alignment vertical="bottom"/>
    </xf>
    <xf numFmtId="49" fontId="4" fillId="2" borderId="6" applyNumberFormat="1" applyFont="1" applyFill="1" applyBorder="1" applyAlignment="1" applyProtection="0">
      <alignment horizontal="center" vertical="bottom"/>
    </xf>
    <xf numFmtId="0" fontId="4" fillId="2" borderId="7" applyNumberFormat="0" applyFont="1" applyFill="1" applyBorder="1" applyAlignment="1" applyProtection="0">
      <alignment vertical="bottom"/>
    </xf>
    <xf numFmtId="0" fontId="0" fillId="3" borderId="8" applyNumberFormat="1" applyFont="1" applyFill="1" applyBorder="1" applyAlignment="1" applyProtection="0">
      <alignment horizontal="center" vertical="bottom"/>
    </xf>
    <xf numFmtId="14" fontId="5" fillId="3" borderId="9" applyNumberFormat="1" applyFont="1" applyFill="1" applyBorder="1" applyAlignment="1" applyProtection="0">
      <alignment horizontal="center" vertical="bottom"/>
    </xf>
    <xf numFmtId="0" fontId="0" fillId="2" borderId="10" applyNumberFormat="1" applyFont="1" applyFill="1" applyBorder="1" applyAlignment="1" applyProtection="0">
      <alignment horizontal="center" vertical="bottom"/>
    </xf>
    <xf numFmtId="14" fontId="0" fillId="3" borderId="9" applyNumberFormat="1" applyFont="1" applyFill="1" applyBorder="1" applyAlignment="1" applyProtection="0">
      <alignment horizontal="center" vertical="bottom"/>
    </xf>
    <xf numFmtId="0" fontId="4" fillId="3" borderId="9" applyNumberFormat="1" applyFont="1" applyFill="1" applyBorder="1" applyAlignment="1" applyProtection="0">
      <alignment horizontal="center" vertical="bottom"/>
    </xf>
    <xf numFmtId="49" fontId="0" fillId="2" borderId="11" applyNumberFormat="1" applyFont="1" applyFill="1" applyBorder="1" applyAlignment="1" applyProtection="0">
      <alignment vertical="bottom"/>
    </xf>
    <xf numFmtId="0" fontId="4" fillId="2" borderId="12" applyNumberFormat="0" applyFont="1" applyFill="1" applyBorder="1" applyAlignment="1" applyProtection="0">
      <alignment horizontal="center" vertical="bottom"/>
    </xf>
    <xf numFmtId="49" fontId="0" fillId="2" borderId="5" applyNumberFormat="1" applyFont="1" applyFill="1" applyBorder="1" applyAlignment="1" applyProtection="0">
      <alignment horizontal="left" vertical="bottom"/>
    </xf>
    <xf numFmtId="0" fontId="4" fillId="2" borderId="13" applyNumberFormat="0" applyFont="1" applyFill="1" applyBorder="1" applyAlignment="1" applyProtection="0">
      <alignment horizontal="center" vertical="bottom"/>
    </xf>
    <xf numFmtId="0" fontId="0" fillId="3" borderId="14" applyNumberFormat="1" applyFont="1" applyFill="1" applyBorder="1" applyAlignment="1" applyProtection="0">
      <alignment horizontal="center" vertical="bottom"/>
    </xf>
    <xf numFmtId="14" fontId="5" fillId="3" borderId="15" applyNumberFormat="1" applyFont="1" applyFill="1" applyBorder="1" applyAlignment="1" applyProtection="0">
      <alignment horizontal="center" vertical="bottom"/>
    </xf>
    <xf numFmtId="0" fontId="0" fillId="2" borderId="16" applyNumberFormat="1" applyFont="1" applyFill="1" applyBorder="1" applyAlignment="1" applyProtection="0">
      <alignment horizontal="center" vertical="bottom"/>
    </xf>
    <xf numFmtId="14" fontId="0" fillId="3" borderId="15" applyNumberFormat="1" applyFont="1" applyFill="1" applyBorder="1" applyAlignment="1" applyProtection="0">
      <alignment horizontal="center" vertical="bottom"/>
    </xf>
    <xf numFmtId="0" fontId="0" fillId="3" borderId="15" applyNumberFormat="0" applyFont="1" applyFill="1" applyBorder="1" applyAlignment="1" applyProtection="0">
      <alignment horizontal="center" vertical="bottom"/>
    </xf>
    <xf numFmtId="49" fontId="0" fillId="2" borderId="17" applyNumberFormat="1" applyFont="1" applyFill="1" applyBorder="1" applyAlignment="1" applyProtection="0">
      <alignment vertical="bottom"/>
    </xf>
    <xf numFmtId="49" fontId="0" fillId="2" borderId="18" applyNumberFormat="1" applyFont="1" applyFill="1" applyBorder="1" applyAlignment="1" applyProtection="0">
      <alignment horizontal="left" vertical="bottom"/>
    </xf>
    <xf numFmtId="0" fontId="0" fillId="2" borderId="19" applyNumberFormat="1" applyFont="1" applyFill="1" applyBorder="1" applyAlignment="1" applyProtection="0">
      <alignment horizontal="center" vertical="bottom"/>
    </xf>
    <xf numFmtId="0" fontId="0" fillId="2" borderId="7" applyNumberFormat="0" applyFont="1" applyFill="1" applyBorder="1" applyAlignment="1" applyProtection="0">
      <alignment vertical="bottom"/>
    </xf>
    <xf numFmtId="0" fontId="0" fillId="3" borderId="15" applyNumberFormat="1" applyFont="1" applyFill="1" applyBorder="1" applyAlignment="1" applyProtection="0">
      <alignment horizontal="center" vertical="bottom"/>
    </xf>
    <xf numFmtId="49" fontId="0" fillId="2" borderId="20" applyNumberFormat="1" applyFont="1" applyFill="1" applyBorder="1" applyAlignment="1" applyProtection="0">
      <alignment horizontal="left" vertical="bottom"/>
    </xf>
    <xf numFmtId="0" fontId="0" fillId="3" borderId="21" applyNumberFormat="1" applyFont="1" applyFill="1" applyBorder="1" applyAlignment="1" applyProtection="0">
      <alignment horizontal="center" vertical="bottom"/>
    </xf>
    <xf numFmtId="14" fontId="0" fillId="3" borderId="22" applyNumberFormat="1" applyFont="1" applyFill="1" applyBorder="1" applyAlignment="1" applyProtection="0">
      <alignment horizontal="center" vertical="bottom"/>
    </xf>
    <xf numFmtId="0" fontId="0" fillId="2" borderId="23" applyNumberFormat="1" applyFont="1" applyFill="1" applyBorder="1" applyAlignment="1" applyProtection="0">
      <alignment horizontal="center" vertical="bottom"/>
    </xf>
    <xf numFmtId="0" fontId="0" fillId="3" borderId="22" applyNumberFormat="1" applyFont="1" applyFill="1" applyBorder="1" applyAlignment="1" applyProtection="0">
      <alignment horizontal="center" vertical="bottom"/>
    </xf>
    <xf numFmtId="49" fontId="0" fillId="2" borderId="24" applyNumberFormat="1" applyFont="1" applyFill="1" applyBorder="1" applyAlignment="1" applyProtection="0">
      <alignment vertical="bottom"/>
    </xf>
    <xf numFmtId="49" fontId="0" fillId="2" borderId="25" applyNumberFormat="1" applyFont="1" applyFill="1" applyBorder="1" applyAlignment="1" applyProtection="0">
      <alignment horizontal="left" vertical="bottom"/>
    </xf>
    <xf numFmtId="0" fontId="0" fillId="2" borderId="26" applyNumberFormat="1" applyFont="1" applyFill="1" applyBorder="1" applyAlignment="1" applyProtection="0">
      <alignment horizontal="center" vertical="bottom"/>
    </xf>
    <xf numFmtId="0" fontId="0" fillId="2" borderId="12" applyNumberFormat="0" applyFont="1" applyFill="1" applyBorder="1" applyAlignment="1" applyProtection="0">
      <alignment vertical="bottom"/>
    </xf>
    <xf numFmtId="49" fontId="4" fillId="2" borderId="27" applyNumberFormat="1" applyFont="1" applyFill="1" applyBorder="1" applyAlignment="1" applyProtection="0">
      <alignment horizontal="right" vertical="bottom"/>
    </xf>
    <xf numFmtId="0" fontId="0" fillId="3" borderId="10" applyNumberFormat="1" applyFont="1" applyFill="1" applyBorder="1" applyAlignment="1" applyProtection="0">
      <alignment horizontal="center" vertical="bottom"/>
    </xf>
    <xf numFmtId="0" fontId="0" fillId="2" borderId="11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top"/>
    </xf>
    <xf numFmtId="0" fontId="0" fillId="2" borderId="1" applyNumberFormat="0" applyFont="1" applyFill="1" applyBorder="1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top"/>
    </xf>
    <xf numFmtId="0" fontId="0" fillId="2" borderId="1" applyNumberFormat="0" applyFont="1" applyFill="1" applyBorder="1" applyAlignment="1" applyProtection="0">
      <alignment vertical="top"/>
    </xf>
    <xf numFmtId="17" fontId="0" fillId="2" borderId="1" applyNumberFormat="1" applyFont="1" applyFill="1" applyBorder="1" applyAlignment="1" applyProtection="0">
      <alignment vertical="top"/>
    </xf>
    <xf numFmtId="0" fontId="0" fillId="2" borderId="28" applyNumberFormat="0" applyFont="1" applyFill="1" applyBorder="1" applyAlignment="1" applyProtection="0">
      <alignment vertical="top"/>
    </xf>
    <xf numFmtId="0" fontId="0" fillId="2" borderId="28" applyNumberFormat="0" applyFont="1" applyFill="1" applyBorder="1" applyAlignment="1" applyProtection="0">
      <alignment vertical="top" wrapText="1"/>
    </xf>
    <xf numFmtId="49" fontId="4" fillId="3" borderId="29" applyNumberFormat="1" applyFont="1" applyFill="1" applyBorder="1" applyAlignment="1" applyProtection="0">
      <alignment horizontal="center" vertical="top"/>
    </xf>
    <xf numFmtId="49" fontId="4" fillId="3" borderId="30" applyNumberFormat="1" applyFont="1" applyFill="1" applyBorder="1" applyAlignment="1" applyProtection="0">
      <alignment vertical="top" wrapText="1"/>
    </xf>
    <xf numFmtId="49" fontId="4" fillId="3" borderId="30" applyNumberFormat="1" applyFont="1" applyFill="1" applyBorder="1" applyAlignment="1" applyProtection="0">
      <alignment horizontal="center" vertical="top"/>
    </xf>
    <xf numFmtId="0" fontId="0" fillId="2" borderId="17" applyNumberFormat="0" applyFont="1" applyFill="1" applyBorder="1" applyAlignment="1" applyProtection="0">
      <alignment vertical="top"/>
    </xf>
    <xf numFmtId="0" fontId="0" fillId="2" borderId="31" applyNumberFormat="1" applyFont="1" applyFill="1" applyBorder="1" applyAlignment="1" applyProtection="0">
      <alignment vertical="top"/>
    </xf>
    <xf numFmtId="49" fontId="0" fillId="2" borderId="31" applyNumberFormat="1" applyFont="1" applyFill="1" applyBorder="1" applyAlignment="1" applyProtection="0">
      <alignment vertical="top" wrapText="1"/>
    </xf>
    <xf numFmtId="49" fontId="0" fillId="2" borderId="31" applyNumberFormat="1" applyFont="1" applyFill="1" applyBorder="1" applyAlignment="1" applyProtection="0">
      <alignment vertical="top"/>
    </xf>
    <xf numFmtId="0" fontId="0" fillId="2" borderId="31" applyNumberFormat="0" applyFont="1" applyFill="1" applyBorder="1" applyAlignment="1" applyProtection="0">
      <alignment vertical="top"/>
    </xf>
    <xf numFmtId="0" fontId="0" fillId="2" borderId="31" applyNumberFormat="0" applyFont="1" applyFill="1" applyBorder="1" applyAlignment="1" applyProtection="0">
      <alignment vertical="top" wrapText="1"/>
    </xf>
    <xf numFmtId="0" fontId="0" fillId="2" borderId="1" applyNumberFormat="1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/>
    </xf>
    <xf numFmtId="17" fontId="0" fillId="2" borderId="1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bottom"/>
    </xf>
    <xf numFmtId="0" fontId="0" fillId="2" borderId="28" applyNumberFormat="0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bottom"/>
    </xf>
    <xf numFmtId="49" fontId="0" fillId="2" borderId="32" applyNumberFormat="1" applyFont="1" applyFill="1" applyBorder="1" applyAlignment="1" applyProtection="0">
      <alignment vertical="bottom"/>
    </xf>
    <xf numFmtId="0" fontId="0" fillId="4" borderId="15" applyNumberFormat="1" applyFont="1" applyFill="1" applyBorder="1" applyAlignment="1" applyProtection="0">
      <alignment vertical="bottom"/>
    </xf>
    <xf numFmtId="0" fontId="0" fillId="2" borderId="17" applyNumberFormat="0" applyFont="1" applyFill="1" applyBorder="1" applyAlignment="1" applyProtection="0">
      <alignment vertical="bottom"/>
    </xf>
    <xf numFmtId="49" fontId="7" fillId="2" borderId="1" applyNumberFormat="1" applyFont="1" applyFill="1" applyBorder="1" applyAlignment="1" applyProtection="0">
      <alignment vertical="bottom"/>
    </xf>
    <xf numFmtId="49" fontId="4" fillId="2" borderId="1" applyNumberFormat="1" applyFont="1" applyFill="1" applyBorder="1" applyAlignment="1" applyProtection="0">
      <alignment vertical="bottom"/>
    </xf>
    <xf numFmtId="0" fontId="0" fillId="2" borderId="28" applyNumberFormat="1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bottom"/>
    </xf>
    <xf numFmtId="59" fontId="0" fillId="2" borderId="1" applyNumberFormat="1" applyFont="1" applyFill="1" applyBorder="1" applyAlignment="1" applyProtection="0">
      <alignment horizontal="left" vertical="bottom"/>
    </xf>
    <xf numFmtId="0" fontId="0" fillId="2" borderId="32" applyNumberFormat="0" applyFont="1" applyFill="1" applyBorder="1" applyAlignment="1" applyProtection="0">
      <alignment vertical="bottom"/>
    </xf>
    <xf numFmtId="60" fontId="0" fillId="4" borderId="15" applyNumberFormat="1" applyFont="1" applyFill="1" applyBorder="1" applyAlignment="1" applyProtection="0">
      <alignment vertical="bottom"/>
    </xf>
    <xf numFmtId="49" fontId="8" fillId="2" borderId="1" applyNumberFormat="1" applyFont="1" applyFill="1" applyBorder="1" applyAlignment="1" applyProtection="0">
      <alignment vertical="bottom"/>
    </xf>
    <xf numFmtId="1" fontId="0" fillId="4" borderId="15" applyNumberFormat="1" applyFont="1" applyFill="1" applyBorder="1" applyAlignment="1" applyProtection="0">
      <alignment vertical="bottom"/>
    </xf>
    <xf numFmtId="0" fontId="0" fillId="2" borderId="34" applyNumberFormat="0" applyFont="1" applyFill="1" applyBorder="1" applyAlignment="1" applyProtection="0">
      <alignment vertical="bottom"/>
    </xf>
    <xf numFmtId="49" fontId="4" fillId="3" borderId="15" applyNumberFormat="1" applyFont="1" applyFill="1" applyBorder="1" applyAlignment="1" applyProtection="0">
      <alignment horizontal="center" vertical="bottom" wrapText="1"/>
    </xf>
    <xf numFmtId="0" fontId="4" fillId="3" borderId="15" applyNumberFormat="0" applyFont="1" applyFill="1" applyBorder="1" applyAlignment="1" applyProtection="0">
      <alignment horizontal="center" vertical="bottom" wrapText="1"/>
    </xf>
    <xf numFmtId="49" fontId="4" fillId="3" borderId="29" applyNumberFormat="1" applyFont="1" applyFill="1" applyBorder="1" applyAlignment="1" applyProtection="0">
      <alignment horizontal="center" vertical="bottom"/>
    </xf>
    <xf numFmtId="49" fontId="4" fillId="3" borderId="30" applyNumberFormat="1" applyFont="1" applyFill="1" applyBorder="1" applyAlignment="1" applyProtection="0">
      <alignment vertical="bottom" wrapText="1"/>
    </xf>
    <xf numFmtId="49" fontId="4" fillId="3" borderId="30" applyNumberFormat="1" applyFont="1" applyFill="1" applyBorder="1" applyAlignment="1" applyProtection="0">
      <alignment horizontal="center" vertical="bottom" wrapText="1"/>
    </xf>
    <xf numFmtId="49" fontId="9" fillId="3" borderId="15" applyNumberFormat="1" applyFont="1" applyFill="1" applyBorder="1" applyAlignment="1" applyProtection="0">
      <alignment horizontal="center" vertical="bottom" wrapText="1"/>
    </xf>
    <xf numFmtId="0" fontId="9" fillId="3" borderId="15" applyNumberFormat="0" applyFont="1" applyFill="1" applyBorder="1" applyAlignment="1" applyProtection="0">
      <alignment horizontal="center" vertical="bottom" wrapText="1"/>
    </xf>
    <xf numFmtId="0" fontId="0" fillId="2" borderId="35" applyNumberFormat="0" applyFont="1" applyFill="1" applyBorder="1" applyAlignment="1" applyProtection="0">
      <alignment vertical="bottom" wrapText="1"/>
    </xf>
    <xf numFmtId="49" fontId="4" fillId="3" borderId="15" applyNumberFormat="1" applyFont="1" applyFill="1" applyBorder="1" applyAlignment="1" applyProtection="0">
      <alignment horizontal="left" vertical="bottom" wrapText="1"/>
    </xf>
    <xf numFmtId="0" fontId="0" fillId="4" borderId="36" applyNumberFormat="1" applyFont="1" applyFill="1" applyBorder="1" applyAlignment="1" applyProtection="0">
      <alignment horizontal="center" vertical="bottom"/>
    </xf>
    <xf numFmtId="0" fontId="0" fillId="2" borderId="37" applyNumberFormat="1" applyFont="1" applyFill="1" applyBorder="1" applyAlignment="1" applyProtection="0">
      <alignment horizontal="center" vertical="bottom"/>
    </xf>
    <xf numFmtId="0" fontId="0" fillId="2" borderId="31" applyNumberFormat="1" applyFont="1" applyFill="1" applyBorder="1" applyAlignment="1" applyProtection="0">
      <alignment horizontal="center" vertical="bottom"/>
    </xf>
    <xf numFmtId="0" fontId="0" fillId="2" borderId="38" applyNumberFormat="1" applyFont="1" applyFill="1" applyBorder="1" applyAlignment="1" applyProtection="0">
      <alignment horizontal="center" vertical="bottom"/>
    </xf>
    <xf numFmtId="0" fontId="0" fillId="4" borderId="39" applyNumberFormat="1" applyFont="1" applyFill="1" applyBorder="1" applyAlignment="1" applyProtection="0">
      <alignment horizontal="center" vertical="bottom"/>
    </xf>
    <xf numFmtId="0" fontId="0" fillId="2" borderId="40" applyNumberFormat="1" applyFont="1" applyFill="1" applyBorder="1" applyAlignment="1" applyProtection="0">
      <alignment vertical="bottom"/>
    </xf>
    <xf numFmtId="60" fontId="0" fillId="2" borderId="41" applyNumberFormat="1" applyFont="1" applyFill="1" applyBorder="1" applyAlignment="1" applyProtection="0">
      <alignment vertical="bottom"/>
    </xf>
    <xf numFmtId="60" fontId="0" fillId="2" borderId="33" applyNumberFormat="1" applyFont="1" applyFill="1" applyBorder="1" applyAlignment="1" applyProtection="0">
      <alignment vertical="bottom"/>
    </xf>
    <xf numFmtId="0" fontId="0" fillId="4" borderId="14" applyNumberFormat="1" applyFont="1" applyFill="1" applyBorder="1" applyAlignment="1" applyProtection="0">
      <alignment horizontal="center" vertical="bottom"/>
    </xf>
    <xf numFmtId="0" fontId="0" fillId="2" borderId="17" applyNumberFormat="1" applyFont="1" applyFill="1" applyBorder="1" applyAlignment="1" applyProtection="0">
      <alignment horizontal="center" vertical="bottom"/>
    </xf>
    <xf numFmtId="0" fontId="0" fillId="2" borderId="1" applyNumberFormat="1" applyFont="1" applyFill="1" applyBorder="1" applyAlignment="1" applyProtection="0">
      <alignment horizontal="center" vertical="bottom"/>
    </xf>
    <xf numFmtId="0" fontId="0" fillId="2" borderId="32" applyNumberFormat="1" applyFont="1" applyFill="1" applyBorder="1" applyAlignment="1" applyProtection="0">
      <alignment horizontal="center" vertical="bottom"/>
    </xf>
    <xf numFmtId="0" fontId="0" fillId="4" borderId="15" applyNumberFormat="1" applyFont="1" applyFill="1" applyBorder="1" applyAlignment="1" applyProtection="0">
      <alignment horizontal="center" vertical="bottom"/>
    </xf>
    <xf numFmtId="0" fontId="0" fillId="2" borderId="32" applyNumberFormat="1" applyFont="1" applyFill="1" applyBorder="1" applyAlignment="1" applyProtection="0">
      <alignment vertical="bottom"/>
    </xf>
    <xf numFmtId="60" fontId="0" fillId="2" borderId="17" applyNumberFormat="1" applyFont="1" applyFill="1" applyBorder="1" applyAlignment="1" applyProtection="0">
      <alignment vertical="bottom"/>
    </xf>
    <xf numFmtId="60" fontId="0" fillId="2" borderId="1" applyNumberFormat="1" applyFont="1" applyFill="1" applyBorder="1" applyAlignment="1" applyProtection="0">
      <alignment vertical="bottom"/>
    </xf>
    <xf numFmtId="0" fontId="0" fillId="2" borderId="32" applyNumberFormat="0" applyFont="1" applyFill="1" applyBorder="1" applyAlignment="1" applyProtection="0">
      <alignment horizontal="center" vertical="bottom"/>
    </xf>
    <xf numFmtId="49" fontId="0" fillId="2" borderId="17" applyNumberFormat="1" applyFont="1" applyFill="1" applyBorder="1" applyAlignment="1" applyProtection="0">
      <alignment horizontal="center" vertical="bottom"/>
    </xf>
    <xf numFmtId="0" fontId="0" fillId="2" borderId="1" applyNumberFormat="0" applyFont="1" applyFill="1" applyBorder="1" applyAlignment="1" applyProtection="0">
      <alignment horizontal="center" vertical="bottom"/>
    </xf>
    <xf numFmtId="49" fontId="0" fillId="4" borderId="15" applyNumberFormat="1" applyFont="1" applyFill="1" applyBorder="1" applyAlignment="1" applyProtection="0">
      <alignment horizontal="center" vertical="bottom"/>
    </xf>
    <xf numFmtId="49" fontId="0" fillId="4" borderId="15" applyNumberFormat="1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horizontal="center" vertical="bottom"/>
    </xf>
    <xf numFmtId="0" fontId="0" fillId="2" borderId="40" applyNumberFormat="0" applyFont="1" applyFill="1" applyBorder="1" applyAlignment="1" applyProtection="0">
      <alignment horizontal="center" vertical="bottom"/>
    </xf>
    <xf numFmtId="0" fontId="0" fillId="4" borderId="15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61" fontId="3" fillId="2" borderId="1" applyNumberFormat="1" applyFont="1" applyFill="1" applyBorder="1" applyAlignment="1" applyProtection="0">
      <alignment horizontal="left" vertical="top"/>
    </xf>
    <xf numFmtId="61" fontId="3" fillId="2" borderId="1" applyNumberFormat="1" applyFont="1" applyFill="1" applyBorder="1" applyAlignment="1" applyProtection="0">
      <alignment horizontal="center" vertical="top"/>
    </xf>
    <xf numFmtId="49" fontId="4" fillId="3" borderId="14" applyNumberFormat="1" applyFont="1" applyFill="1" applyBorder="1" applyAlignment="1" applyProtection="0">
      <alignment vertical="top"/>
    </xf>
    <xf numFmtId="0" fontId="0" fillId="2" borderId="16" applyNumberFormat="1" applyFont="1" applyFill="1" applyBorder="1" applyAlignment="1" applyProtection="0">
      <alignment vertical="top"/>
    </xf>
    <xf numFmtId="0" fontId="4" fillId="3" borderId="15" applyNumberFormat="0" applyFont="1" applyFill="1" applyBorder="1" applyAlignment="1" applyProtection="0">
      <alignment vertical="top"/>
    </xf>
    <xf numFmtId="0" fontId="0" fillId="3" borderId="15" applyNumberFormat="0" applyFont="1" applyFill="1" applyBorder="1" applyAlignment="1" applyProtection="0">
      <alignment vertical="top"/>
    </xf>
    <xf numFmtId="49" fontId="4" fillId="3" borderId="15" applyNumberFormat="1" applyFont="1" applyFill="1" applyBorder="1" applyAlignment="1" applyProtection="0">
      <alignment vertical="top"/>
    </xf>
    <xf numFmtId="0" fontId="0" fillId="2" borderId="42" applyNumberFormat="1" applyFont="1" applyFill="1" applyBorder="1" applyAlignment="1" applyProtection="0">
      <alignment vertical="top"/>
    </xf>
    <xf numFmtId="0" fontId="4" fillId="2" borderId="43" applyNumberFormat="1" applyFont="1" applyFill="1" applyBorder="1" applyAlignment="1" applyProtection="0">
      <alignment horizontal="center" vertical="top"/>
    </xf>
    <xf numFmtId="0" fontId="4" fillId="2" borderId="44" applyNumberFormat="1" applyFont="1" applyFill="1" applyBorder="1" applyAlignment="1" applyProtection="0">
      <alignment horizontal="center" vertical="top"/>
    </xf>
    <xf numFmtId="49" fontId="4" fillId="2" borderId="44" applyNumberFormat="1" applyFont="1" applyFill="1" applyBorder="1" applyAlignment="1" applyProtection="0">
      <alignment horizontal="center" vertical="top"/>
    </xf>
    <xf numFmtId="49" fontId="0" fillId="2" borderId="33" applyNumberFormat="1" applyFont="1" applyFill="1" applyBorder="1" applyAlignment="1" applyProtection="0">
      <alignment vertical="top"/>
    </xf>
    <xf numFmtId="0" fontId="0" fillId="2" borderId="1" applyNumberFormat="1" applyFont="1" applyFill="1" applyBorder="1" applyAlignment="1" applyProtection="0">
      <alignment horizontal="center" vertical="top"/>
    </xf>
    <xf numFmtId="0" fontId="0" fillId="2" borderId="33" applyNumberFormat="1" applyFont="1" applyFill="1" applyBorder="1" applyAlignment="1" applyProtection="0">
      <alignment horizontal="center" vertical="top"/>
    </xf>
    <xf numFmtId="0" fontId="0" fillId="2" borderId="1" applyNumberFormat="0" applyFont="1" applyFill="1" applyBorder="1" applyAlignment="1" applyProtection="0">
      <alignment horizontal="center" vertical="top"/>
    </xf>
    <xf numFmtId="49" fontId="0" fillId="2" borderId="1" applyNumberFormat="1" applyFont="1" applyFill="1" applyBorder="1" applyAlignment="1" applyProtection="0">
      <alignment horizontal="center" vertical="top"/>
    </xf>
    <xf numFmtId="49" fontId="8" fillId="2" borderId="1" applyNumberFormat="1" applyFont="1" applyFill="1" applyBorder="1" applyAlignment="1" applyProtection="0">
      <alignment vertical="top"/>
    </xf>
    <xf numFmtId="49" fontId="8" fillId="2" borderId="28" applyNumberFormat="1" applyFont="1" applyFill="1" applyBorder="1" applyAlignment="1" applyProtection="0">
      <alignment vertical="top"/>
    </xf>
    <xf numFmtId="49" fontId="0" fillId="2" borderId="28" applyNumberFormat="1" applyFont="1" applyFill="1" applyBorder="1" applyAlignment="1" applyProtection="0">
      <alignment vertical="top"/>
    </xf>
    <xf numFmtId="0" fontId="0" fillId="2" borderId="28" applyNumberFormat="1" applyFont="1" applyFill="1" applyBorder="1" applyAlignment="1" applyProtection="0">
      <alignment horizontal="center" vertical="top"/>
    </xf>
    <xf numFmtId="0" fontId="0" fillId="2" borderId="28" applyNumberFormat="0" applyFont="1" applyFill="1" applyBorder="1" applyAlignment="1" applyProtection="0">
      <alignment horizontal="center" vertical="top"/>
    </xf>
    <xf numFmtId="49" fontId="4" fillId="3" borderId="15" applyNumberFormat="1" applyFont="1" applyFill="1" applyBorder="1" applyAlignment="1" applyProtection="0">
      <alignment horizontal="center" vertical="top"/>
    </xf>
    <xf numFmtId="0" fontId="4" fillId="3" borderId="15" applyNumberFormat="1" applyFont="1" applyFill="1" applyBorder="1" applyAlignment="1" applyProtection="0">
      <alignment horizontal="center" vertical="top"/>
    </xf>
    <xf numFmtId="49" fontId="0" fillId="2" borderId="33" applyNumberFormat="1" applyFont="1" applyFill="1" applyBorder="1" applyAlignment="1" applyProtection="0">
      <alignment vertical="bottom"/>
    </xf>
    <xf numFmtId="0" fontId="0" fillId="2" borderId="33" applyNumberFormat="1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61" fontId="3" fillId="2" borderId="1" applyNumberFormat="1" applyFont="1" applyFill="1" applyBorder="1" applyAlignment="1" applyProtection="0">
      <alignment horizontal="left" vertical="bottom"/>
    </xf>
    <xf numFmtId="61" fontId="3" fillId="2" borderId="1" applyNumberFormat="1" applyFont="1" applyFill="1" applyBorder="1" applyAlignment="1" applyProtection="0">
      <alignment horizontal="center" vertical="bottom"/>
    </xf>
    <xf numFmtId="49" fontId="4" fillId="3" borderId="14" applyNumberFormat="1" applyFont="1" applyFill="1" applyBorder="1" applyAlignment="1" applyProtection="0">
      <alignment vertical="bottom"/>
    </xf>
    <xf numFmtId="0" fontId="0" fillId="2" borderId="16" applyNumberFormat="1" applyFont="1" applyFill="1" applyBorder="1" applyAlignment="1" applyProtection="0">
      <alignment vertical="bottom"/>
    </xf>
    <xf numFmtId="0" fontId="4" fillId="3" borderId="15" applyNumberFormat="0" applyFont="1" applyFill="1" applyBorder="1" applyAlignment="1" applyProtection="0">
      <alignment vertical="bottom"/>
    </xf>
    <xf numFmtId="0" fontId="0" fillId="3" borderId="15" applyNumberFormat="0" applyFont="1" applyFill="1" applyBorder="1" applyAlignment="1" applyProtection="0">
      <alignment vertical="bottom"/>
    </xf>
    <xf numFmtId="49" fontId="4" fillId="3" borderId="15" applyNumberFormat="1" applyFont="1" applyFill="1" applyBorder="1" applyAlignment="1" applyProtection="0">
      <alignment vertical="bottom"/>
    </xf>
    <xf numFmtId="0" fontId="0" fillId="2" borderId="42" applyNumberFormat="1" applyFont="1" applyFill="1" applyBorder="1" applyAlignment="1" applyProtection="0">
      <alignment vertical="bottom"/>
    </xf>
    <xf numFmtId="0" fontId="4" fillId="2" borderId="43" applyNumberFormat="1" applyFont="1" applyFill="1" applyBorder="1" applyAlignment="1" applyProtection="0">
      <alignment horizontal="center" vertical="bottom"/>
    </xf>
    <xf numFmtId="0" fontId="4" fillId="2" borderId="44" applyNumberFormat="1" applyFont="1" applyFill="1" applyBorder="1" applyAlignment="1" applyProtection="0">
      <alignment horizontal="center" vertical="bottom"/>
    </xf>
    <xf numFmtId="49" fontId="4" fillId="2" borderId="44" applyNumberFormat="1" applyFont="1" applyFill="1" applyBorder="1" applyAlignment="1" applyProtection="0">
      <alignment horizontal="center" vertical="bottom"/>
    </xf>
    <xf numFmtId="0" fontId="0" fillId="2" borderId="33" applyNumberFormat="1" applyFont="1" applyFill="1" applyBorder="1" applyAlignment="1" applyProtection="0">
      <alignment horizontal="center" vertical="bottom"/>
    </xf>
    <xf numFmtId="49" fontId="8" fillId="2" borderId="28" applyNumberFormat="1" applyFont="1" applyFill="1" applyBorder="1" applyAlignment="1" applyProtection="0">
      <alignment vertical="bottom"/>
    </xf>
    <xf numFmtId="49" fontId="0" fillId="2" borderId="28" applyNumberFormat="1" applyFont="1" applyFill="1" applyBorder="1" applyAlignment="1" applyProtection="0">
      <alignment vertical="bottom"/>
    </xf>
    <xf numFmtId="0" fontId="0" fillId="2" borderId="28" applyNumberFormat="1" applyFont="1" applyFill="1" applyBorder="1" applyAlignment="1" applyProtection="0">
      <alignment horizontal="center" vertical="bottom"/>
    </xf>
    <xf numFmtId="49" fontId="4" fillId="3" borderId="15" applyNumberFormat="1" applyFont="1" applyFill="1" applyBorder="1" applyAlignment="1" applyProtection="0">
      <alignment horizontal="center" vertical="bottom"/>
    </xf>
    <xf numFmtId="0" fontId="4" fillId="3" borderId="15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33" applyNumberFormat="1" applyFont="1" applyFill="1" applyBorder="1" applyAlignment="1" applyProtection="0">
      <alignment vertical="top" wrapText="1"/>
    </xf>
    <xf numFmtId="0" fontId="0" fillId="2" borderId="33" applyNumberFormat="1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45" applyNumberFormat="1" applyFont="1" applyFill="1" applyBorder="1" applyAlignment="1" applyProtection="0">
      <alignment vertical="top"/>
    </xf>
    <xf numFmtId="0" fontId="4" fillId="2" borderId="46" applyNumberFormat="1" applyFont="1" applyFill="1" applyBorder="1" applyAlignment="1" applyProtection="0">
      <alignment horizontal="center" vertical="top"/>
    </xf>
    <xf numFmtId="49" fontId="0" fillId="2" borderId="47" applyNumberFormat="1" applyFont="1" applyFill="1" applyBorder="1" applyAlignment="1" applyProtection="0">
      <alignment vertical="top"/>
    </xf>
    <xf numFmtId="49" fontId="0" fillId="2" borderId="48" applyNumberFormat="1" applyFont="1" applyFill="1" applyBorder="1" applyAlignment="1" applyProtection="0">
      <alignment vertical="top"/>
    </xf>
    <xf numFmtId="0" fontId="0" fillId="2" borderId="48" applyNumberFormat="0" applyFont="1" applyFill="1" applyBorder="1" applyAlignment="1" applyProtection="0">
      <alignment vertical="top"/>
    </xf>
    <xf numFmtId="0" fontId="0" fillId="2" borderId="49" applyNumberFormat="0" applyFont="1" applyFill="1" applyBorder="1" applyAlignment="1" applyProtection="0">
      <alignment vertical="top"/>
    </xf>
    <xf numFmtId="49" fontId="0" fillId="2" borderId="50" applyNumberFormat="1" applyFont="1" applyFill="1" applyBorder="1" applyAlignment="1" applyProtection="0">
      <alignment vertical="top"/>
    </xf>
    <xf numFmtId="49" fontId="0" fillId="2" borderId="12" applyNumberFormat="1" applyFont="1" applyFill="1" applyBorder="1" applyAlignment="1" applyProtection="0">
      <alignment vertical="top"/>
    </xf>
    <xf numFmtId="0" fontId="0" fillId="2" borderId="12" applyNumberFormat="0" applyFont="1" applyFill="1" applyBorder="1" applyAlignment="1" applyProtection="0">
      <alignment vertical="top"/>
    </xf>
    <xf numFmtId="0" fontId="0" fillId="2" borderId="51" applyNumberFormat="0" applyFont="1" applyFill="1" applyBorder="1" applyAlignment="1" applyProtection="0">
      <alignment vertical="top"/>
    </xf>
    <xf numFmtId="0" fontId="0" fillId="2" borderId="52" applyNumberFormat="0" applyFont="1" applyFill="1" applyBorder="1" applyAlignment="1" applyProtection="0">
      <alignment vertical="top"/>
    </xf>
    <xf numFmtId="0" fontId="0" fillId="2" borderId="53" applyNumberFormat="0" applyFont="1" applyFill="1" applyBorder="1" applyAlignment="1" applyProtection="0">
      <alignment vertical="top"/>
    </xf>
    <xf numFmtId="0" fontId="0" fillId="2" borderId="54" applyNumberFormat="0" applyFont="1" applyFill="1" applyBorder="1" applyAlignment="1" applyProtection="0">
      <alignment vertical="top"/>
    </xf>
    <xf numFmtId="0" fontId="0" fillId="2" borderId="2" applyNumberFormat="0" applyFont="1" applyFill="1" applyBorder="1" applyAlignment="1" applyProtection="0">
      <alignment vertical="top"/>
    </xf>
    <xf numFmtId="0" fontId="0" fillId="2" borderId="55" applyNumberFormat="0" applyFont="1" applyFill="1" applyBorder="1" applyAlignment="1" applyProtection="0">
      <alignment vertical="top"/>
    </xf>
    <xf numFmtId="49" fontId="0" fillId="2" borderId="56" applyNumberFormat="1" applyFont="1" applyFill="1" applyBorder="1" applyAlignment="1" applyProtection="0">
      <alignment vertical="top"/>
    </xf>
    <xf numFmtId="0" fontId="0" fillId="2" borderId="4" applyNumberFormat="0" applyFont="1" applyFill="1" applyBorder="1" applyAlignment="1" applyProtection="0">
      <alignment vertical="top"/>
    </xf>
    <xf numFmtId="0" fontId="0" fillId="2" borderId="57" applyNumberFormat="0" applyFont="1" applyFill="1" applyBorder="1" applyAlignment="1" applyProtection="0">
      <alignment vertical="top"/>
    </xf>
    <xf numFmtId="49" fontId="0" fillId="2" borderId="58" applyNumberFormat="1" applyFont="1" applyFill="1" applyBorder="1" applyAlignment="1" applyProtection="0">
      <alignment vertical="top" wrapText="1"/>
    </xf>
    <xf numFmtId="0" fontId="12" fillId="2" borderId="59" applyNumberFormat="1" applyFont="1" applyFill="1" applyBorder="1" applyAlignment="1" applyProtection="0">
      <alignment horizontal="center" vertical="center"/>
    </xf>
    <xf numFmtId="49" fontId="0" fillId="2" borderId="60" applyNumberFormat="1" applyFont="1" applyFill="1" applyBorder="1" applyAlignment="1" applyProtection="0">
      <alignment vertical="top" wrapText="1"/>
    </xf>
    <xf numFmtId="0" fontId="0" fillId="2" borderId="59" applyNumberFormat="0" applyFont="1" applyFill="1" applyBorder="1" applyAlignment="1" applyProtection="0">
      <alignment vertical="top"/>
    </xf>
    <xf numFmtId="0" fontId="0" fillId="2" borderId="61" applyNumberFormat="0" applyFont="1" applyFill="1" applyBorder="1" applyAlignment="1" applyProtection="0">
      <alignment vertical="top"/>
    </xf>
    <xf numFmtId="0" fontId="0" fillId="2" borderId="62" applyNumberFormat="0" applyFont="1" applyFill="1" applyBorder="1" applyAlignment="1" applyProtection="0">
      <alignment vertical="top"/>
    </xf>
  </cellXfs>
  <cellStyles count="1">
    <cellStyle name="Normal" xfId="0" builtinId="0"/>
  </cellStyles>
  <dxfs count="1">
    <dxf>
      <font>
        <color rgb="ffffffff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cc99"/>
      <rgbColor rgb="ff99ccff"/>
      <rgbColor rgb="ffffff99"/>
      <rgbColor rgb="ff0000d4"/>
      <rgbColor rgb="ffdd0806"/>
      <rgbColor rgb="ffc0c0c0"/>
      <rgbColor rgb="ff808080"/>
      <rgbColor rgb="ff63aafe"/>
      <rgbColor rgb="ffdd2d32"/>
      <rgbColor rgb="ff969696"/>
      <rgbColor rgb="fffff58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/Relationships>
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202"/>
          <c:y val="0.0536887"/>
          <c:w val="0.86298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'Sp1'!$F$10:$AD$10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'Sp1'!$F$11:$AD$11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'Sp1'!$F$12:$AD$12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1.25"/>
        <c:minorUnit val="0.62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8488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737"/>
          <c:y val="0.0536887"/>
          <c:w val="0.861263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'Sp2'!$F$10:$AD$10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'Sp2'!$F$11:$AD$11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'Sp2'!$F$12:$AD$12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3"/>
        <c:minorUnit val="1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6029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737"/>
          <c:y val="0.0536887"/>
          <c:w val="0.861263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'Sp3'!$F$10:$AD$10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'Sp3'!$F$11:$AD$11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'Sp3'!$F$12:$AD$12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5"/>
        <c:minorUnit val="2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6029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904"/>
          <c:y val="0.0536887"/>
          <c:w val="0.861096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'Sp4'!$F$10:$AD$10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'Sp4'!$F$11:$AD$11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'Sp4'!$F$12:$AD$12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1"/>
        <c:minorUnit val="0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7184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904"/>
          <c:y val="0.0536887"/>
          <c:w val="0.861096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'Sp5'!$F$10:$AD$10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'Sp5'!$F$11:$AD$11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'Sp5'!$F$12:$AD$12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1"/>
        <c:minorUnit val="0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7184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904"/>
          <c:y val="0.0536887"/>
          <c:w val="0.861096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'Sp6'!$F$10:$AD$10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'Sp6'!$F$11:$AD$11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'Sp6'!$F$12:$AD$12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1"/>
        <c:minorUnit val="0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7184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904"/>
          <c:y val="0.0536887"/>
          <c:w val="0.861096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'Sp7'!$F$10:$AD$10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'Sp7'!$F$11:$AD$11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'Sp7'!$F$12:$AD$12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1"/>
        <c:minorUnit val="0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7184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roundedCorners val="0"/>
  <c:chart>
    <c:autoTitleDeleted val="1"/>
    <c:plotArea>
      <c:layout>
        <c:manualLayout>
          <c:layoutTarget val="inner"/>
          <c:xMode val="edge"/>
          <c:yMode val="edge"/>
          <c:x val="0.133904"/>
          <c:y val="0.0536887"/>
          <c:w val="0.861096"/>
          <c:h val="0.906967"/>
        </c:manualLayout>
      </c:layout>
      <c:barChart>
        <c:barDir val="col"/>
        <c:grouping val="clustered"/>
        <c:varyColors val="0"/>
        <c:ser>
          <c:idx val="0"/>
          <c:order val="0"/>
          <c:tx>
            <c:v>Daily Progress</c:v>
          </c:tx>
          <c:spPr>
            <a:solidFill>
              <a:srgbClr val="63AAFE"/>
            </a:solidFill>
            <a:ln w="12700" cap="flat">
              <a:solidFill>
                <a:srgbClr val="000000"/>
              </a:solidFill>
              <a:prstDash val="solid"/>
              <a:round/>
            </a:ln>
            <a:effectLst/>
          </c:spPr>
          <c:invertIfNegative val="0"/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'Sprint Sheet Template'!$F$10:$AD$10</c:f>
              <c:numCache>
                <c:ptCount val="0"/>
              </c:numCache>
            </c:numRef>
          </c:val>
        </c:ser>
        <c:gapWidth val="150"/>
        <c:overlap val="0"/>
        <c:axId val="2094734552"/>
        <c:axId val="2094734553"/>
      </c:barChart>
      <c:lineChart>
        <c:grouping val="standard"/>
        <c:varyColors val="0"/>
        <c:ser>
          <c:idx val="1"/>
          <c:order val="1"/>
          <c:tx>
            <c:v>Ideal Progress</c:v>
          </c:tx>
          <c:spPr>
            <a:solidFill>
              <a:srgbClr val="DD2D32"/>
            </a:solidFill>
            <a:ln w="12700" cap="flat">
              <a:solidFill>
                <a:srgbClr val="969696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DD2D32"/>
              </a:solidFill>
              <a:ln w="12700" cap="flat">
                <a:solidFill>
                  <a:srgbClr val="969696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'Sprint Sheet Template'!$F$11:$AD$11</c:f>
              <c:numCache>
                <c:ptCount val="0"/>
              </c:numCache>
            </c:numRef>
          </c:val>
          <c:smooth val="0"/>
        </c:ser>
        <c:ser>
          <c:idx val="2"/>
          <c:order val="2"/>
          <c:tx>
            <c:v>Current Trend</c:v>
          </c:tx>
          <c:spPr>
            <a:solidFill>
              <a:srgbClr val="FFF58C"/>
            </a:solidFill>
            <a:ln w="3175" cap="flat">
              <a:solidFill>
                <a:srgbClr val="0000D4"/>
              </a:solidFill>
              <a:prstDash val="solid"/>
              <a:round/>
            </a:ln>
            <a:effectLst/>
          </c:spPr>
          <c:marker>
            <c:symbol val="none"/>
            <c:size val="4"/>
            <c:spPr>
              <a:solidFill>
                <a:srgbClr val="FFF58C"/>
              </a:solidFill>
              <a:ln w="3175" cap="flat">
                <a:solidFill>
                  <a:srgbClr val="0000D4"/>
                </a:solidFill>
                <a:prstDash val="solid"/>
                <a:round/>
              </a:ln>
              <a:effectLst/>
            </c:spPr>
          </c:marker>
          <c:dLbls>
            <c:numFmt formatCode="#,##0" sourceLinked="1"/>
            <c:txPr>
              <a:bodyPr/>
              <a:lstStyle/>
              <a:p>
                <a:pPr>
                  <a:defRPr b="0" i="0" strike="noStrike" sz="45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cat>
            <c:strLit>
              <c:ptCount val="0"/>
            </c:strLit>
          </c:cat>
          <c:val>
            <c:numRef>
              <c:f>'Sprint Sheet Template'!$F$12:$AD$12</c:f>
              <c:numCache>
                <c:ptCount val="0"/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i="0" strike="noStrike" sz="800" u="none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trike="noStrike" sz="800" u="none">
                    <a:solidFill>
                      <a:srgbClr val="000000"/>
                    </a:solidFill>
                    <a:latin typeface="Arial"/>
                  </a:rPr>
                  <a:t>Work Remaining (h)</a:t>
                </a:r>
              </a:p>
            </c:rich>
          </c:tx>
          <c:layout/>
          <c:overlay val="1"/>
        </c:title>
        <c:numFmt formatCode="General" sourceLinked="1"/>
        <c:majorTickMark val="out"/>
        <c:minorTickMark val="none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450" u="none">
                <a:solidFill>
                  <a:srgbClr val="00000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1"/>
        <c:minorUnit val="0.5"/>
      </c:valAx>
      <c:spPr>
        <a:solidFill>
          <a:srgbClr val="C0C0C0"/>
        </a:solidFill>
        <a:ln w="12700" cap="flat">
          <a:solidFill>
            <a:srgbClr val="808080"/>
          </a:solidFill>
          <a:prstDash val="solid"/>
          <a:round/>
        </a:ln>
        <a:effectLst/>
      </c:spPr>
    </c:plotArea>
    <c:legend>
      <c:legendPos val="l"/>
      <c:layout>
        <c:manualLayout>
          <c:xMode val="edge"/>
          <c:yMode val="edge"/>
          <c:x val="0"/>
          <c:y val="0.0713485"/>
          <c:w val="0.0927184"/>
          <c:h val="0.326091"/>
        </c:manualLayout>
      </c:layout>
      <c:overlay val="1"/>
      <c:spPr>
        <a:solidFill>
          <a:srgbClr val="FFFFFF"/>
        </a:solidFill>
        <a:ln w="12700" cap="flat">
          <a:solidFill>
            <a:srgbClr val="000000"/>
          </a:solidFill>
          <a:prstDash val="solid"/>
          <a:round/>
        </a:ln>
        <a:effectLst/>
      </c:spPr>
      <c:txPr>
        <a:bodyPr rot="0"/>
        <a:lstStyle/>
        <a:p>
          <a:pPr>
            <a:defRPr b="0" i="0" strike="noStrike" sz="800" u="none">
              <a:solidFill>
                <a:srgbClr val="000000"/>
              </a:solidFill>
              <a:latin typeface="Arial"/>
            </a:defRPr>
          </a:pPr>
        </a:p>
      </c:txPr>
    </c:legend>
    <c:plotVisOnly val="0"/>
    <c:dispBlanksAs val="gap"/>
  </c:chart>
  <c:spPr>
    <a:solidFill>
      <a:srgbClr val="FFFFFF"/>
    </a:solidFill>
    <a:ln w="12700" cap="flat">
      <a:solidFill>
        <a:srgbClr val="000000"/>
      </a:solidFill>
      <a:prstDash val="solid"/>
      <a:round/>
    </a:ln>
    <a:effectLst/>
  </c:spPr>
</c:chartSpace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1.xml"/></Relationships>

</file>

<file path=xl/drawings/_rels/drawing4.xml.rels><?xml version="1.0" encoding="UTF-8"?>
<Relationships xmlns="http://schemas.openxmlformats.org/package/2006/relationships"><Relationship Id="rId1" Type="http://schemas.openxmlformats.org/officeDocument/2006/relationships/chart" Target="../charts/chart2.xml"/></Relationships>

</file>

<file path=xl/drawings/_rels/drawing5.xml.rels><?xml version="1.0" encoding="UTF-8"?>
<Relationships xmlns="http://schemas.openxmlformats.org/package/2006/relationships"><Relationship Id="rId1" Type="http://schemas.openxmlformats.org/officeDocument/2006/relationships/chart" Target="../charts/chart3.xml"/></Relationships>

</file>

<file path=xl/drawings/_rels/drawing6.xml.rels><?xml version="1.0" encoding="UTF-8"?>
<Relationships xmlns="http://schemas.openxmlformats.org/package/2006/relationships"><Relationship Id="rId1" Type="http://schemas.openxmlformats.org/officeDocument/2006/relationships/chart" Target="../charts/chart4.xml"/></Relationships>

</file>

<file path=xl/drawings/_rels/drawing7.xml.rels><?xml version="1.0" encoding="UTF-8"?>
<Relationships xmlns="http://schemas.openxmlformats.org/package/2006/relationships"><Relationship Id="rId1" Type="http://schemas.openxmlformats.org/officeDocument/2006/relationships/chart" Target="../charts/chart5.xml"/></Relationships>

</file>

<file path=xl/drawings/_rels/drawing8.xml.rels><?xml version="1.0" encoding="UTF-8"?>
<Relationships xmlns="http://schemas.openxmlformats.org/package/2006/relationships"><Relationship Id="rId1" Type="http://schemas.openxmlformats.org/officeDocument/2006/relationships/chart" Target="../charts/chart6.xml"/></Relationships>

</file>

<file path=xl/drawings/_rels/drawing9.xml.rels><?xml version="1.0" encoding="UTF-8"?>
<Relationships xmlns="http://schemas.openxmlformats.org/package/2006/relationships"><Relationship Id="rId1" Type="http://schemas.openxmlformats.org/officeDocument/2006/relationships/chart" Target="../charts/chart7.xml"/></Relationships>

</file>

<file path=xl/drawings/_rels/drawing10.xml.rels><?xml version="1.0" encoding="UTF-8"?>
<Relationships xmlns="http://schemas.openxmlformats.org/package/2006/relationships"><Relationship Id="rId1" Type="http://schemas.openxmlformats.org/officeDocument/2006/relationships/chart" Target="../charts/chart8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drawings/drawing2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drawings/drawing3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520895</xdr:colOff>
      <xdr:row>0</xdr:row>
      <xdr:rowOff>58959</xdr:rowOff>
    </xdr:from>
    <xdr:to>
      <xdr:col>30</xdr:col>
      <xdr:colOff>58097</xdr:colOff>
      <xdr:row>7</xdr:row>
      <xdr:rowOff>76580</xdr:rowOff>
    </xdr:to>
    <xdr:graphicFrame>
      <xdr:nvGraphicFramePr>
        <xdr:cNvPr id="10" name="Chart 10"/>
        <xdr:cNvGraphicFramePr/>
      </xdr:nvGraphicFramePr>
      <xdr:xfrm>
        <a:off x="4927795" y="58959"/>
        <a:ext cx="10471903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4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521023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13" name="Chart 13"/>
        <xdr:cNvGraphicFramePr/>
      </xdr:nvGraphicFramePr>
      <xdr:xfrm>
        <a:off x="4102423" y="58959"/>
        <a:ext cx="10522711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5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521023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16" name="Chart 16"/>
        <xdr:cNvGraphicFramePr/>
      </xdr:nvGraphicFramePr>
      <xdr:xfrm>
        <a:off x="4788223" y="58959"/>
        <a:ext cx="10522711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6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534120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19" name="Chart 19"/>
        <xdr:cNvGraphicFramePr/>
      </xdr:nvGraphicFramePr>
      <xdr:xfrm>
        <a:off x="4115520" y="58959"/>
        <a:ext cx="10509614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7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534120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22" name="Chart 22"/>
        <xdr:cNvGraphicFramePr/>
      </xdr:nvGraphicFramePr>
      <xdr:xfrm>
        <a:off x="4115520" y="58959"/>
        <a:ext cx="10509614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8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534120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25" name="Chart 25"/>
        <xdr:cNvGraphicFramePr/>
      </xdr:nvGraphicFramePr>
      <xdr:xfrm>
        <a:off x="4115520" y="58959"/>
        <a:ext cx="10509614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9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534120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28" name="Chart 28"/>
        <xdr:cNvGraphicFramePr/>
      </xdr:nvGraphicFramePr>
      <xdr:xfrm>
        <a:off x="4115520" y="58959"/>
        <a:ext cx="10509614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10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2</xdr:col>
      <xdr:colOff>534120</xdr:colOff>
      <xdr:row>0</xdr:row>
      <xdr:rowOff>58959</xdr:rowOff>
    </xdr:from>
    <xdr:to>
      <xdr:col>30</xdr:col>
      <xdr:colOff>58233</xdr:colOff>
      <xdr:row>7</xdr:row>
      <xdr:rowOff>76580</xdr:rowOff>
    </xdr:to>
    <xdr:graphicFrame>
      <xdr:nvGraphicFramePr>
        <xdr:cNvPr id="31" name="Chart 31"/>
        <xdr:cNvGraphicFramePr/>
      </xdr:nvGraphicFramePr>
      <xdr:xfrm>
        <a:off x="4115520" y="58959"/>
        <a:ext cx="10509614" cy="1147922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vmlDrawing" Target="../drawings/vmlDrawing3.vml"/><Relationship Id="rId3" Type="http://schemas.openxmlformats.org/officeDocument/2006/relationships/comments" Target="../comments3.xml"/></Relationships>
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vmlDrawing" Target="../drawings/vmlDrawing4.vml"/><Relationship Id="rId3" Type="http://schemas.openxmlformats.org/officeDocument/2006/relationships/comments" Target="../comments4.xml"/></Relationships>
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vmlDrawing" Target="../drawings/vmlDrawing5.vml"/><Relationship Id="rId3" Type="http://schemas.openxmlformats.org/officeDocument/2006/relationships/comments" Target="../comments5.xml"/></Relationships>
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vmlDrawing" Target="../drawings/vmlDrawing6.vml"/><Relationship Id="rId3" Type="http://schemas.openxmlformats.org/officeDocument/2006/relationships/comments" Target="../comments6.xml"/></Relationships>
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vmlDrawing" Target="../drawings/vmlDrawing7.vml"/><Relationship Id="rId3" Type="http://schemas.openxmlformats.org/officeDocument/2006/relationships/comments" Target="../comments7.xml"/></Relationships>
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vmlDrawing" Target="../drawings/vmlDrawing8.vml"/><Relationship Id="rId3" Type="http://schemas.openxmlformats.org/officeDocument/2006/relationships/comments" Target="../comments8.xml"/></Relationships>
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vmlDrawing" Target="../drawings/vmlDrawing9.vml"/><Relationship Id="rId3" Type="http://schemas.openxmlformats.org/officeDocument/2006/relationships/comments" Target="../comments9.xml"/></Relationships>

</file>

<file path=xl/worksheets/_rels/sheet11.xml.rels><?xml version="1.0" encoding="UTF-8"?>
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vmlDrawing" Target="../drawings/vmlDrawing10.vml"/><Relationship Id="rId3" Type="http://schemas.openxmlformats.org/officeDocument/2006/relationships/comments" Target="../comments10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J12"/>
  <sheetViews>
    <sheetView workbookViewId="0" showGridLines="0" defaultGridColor="1"/>
  </sheetViews>
  <sheetFormatPr defaultColWidth="10.8333" defaultRowHeight="12" customHeight="1" outlineLevelRow="0" outlineLevelCol="0"/>
  <cols>
    <col min="1" max="1" width="7.85156" style="1" customWidth="1"/>
    <col min="2" max="2" width="10.5" style="1" customWidth="1"/>
    <col min="3" max="3" width="9.5" style="1" customWidth="1"/>
    <col min="4" max="4" width="10.6719" style="1" customWidth="1"/>
    <col min="5" max="5" width="10.6719" style="1" customWidth="1"/>
    <col min="6" max="6" width="8.85156" style="1" customWidth="1"/>
    <col min="7" max="7" width="13.6719" style="1" customWidth="1"/>
    <col min="8" max="8" width="51" style="1" customWidth="1"/>
    <col min="9" max="9" width="10.6719" style="1" customWidth="1"/>
    <col min="10" max="10" width="8.85156" style="1" customWidth="1"/>
    <col min="11" max="256" width="10.8516" style="1" customWidth="1"/>
  </cols>
  <sheetData>
    <row r="1" ht="13.65" customHeight="1">
      <c r="A1" s="2"/>
      <c r="B1" s="2"/>
      <c r="C1" s="2"/>
      <c r="D1" s="2"/>
      <c r="E1" s="2"/>
      <c r="F1" s="2"/>
      <c r="G1" s="2"/>
      <c r="H1" s="2"/>
      <c r="I1" s="2"/>
      <c r="J1" s="2"/>
    </row>
    <row r="2" ht="18.5" customHeight="1">
      <c r="A2" t="s" s="3">
        <v>0</v>
      </c>
      <c r="B2" s="2"/>
      <c r="C2" s="2"/>
      <c r="D2" s="2"/>
      <c r="E2" s="2"/>
      <c r="F2" s="2"/>
      <c r="G2" s="2"/>
      <c r="H2" s="2"/>
      <c r="I2" s="2"/>
      <c r="J2" s="2"/>
    </row>
    <row r="3" ht="13.65" customHeight="1">
      <c r="A3" s="4"/>
      <c r="B3" s="4"/>
      <c r="C3" s="4"/>
      <c r="D3" s="4"/>
      <c r="E3" s="4"/>
      <c r="F3" s="4"/>
      <c r="G3" s="4"/>
      <c r="H3" s="4"/>
      <c r="I3" s="4"/>
      <c r="J3" s="2"/>
    </row>
    <row r="4" ht="13.65" customHeight="1">
      <c r="A4" t="s" s="5">
        <v>1</v>
      </c>
      <c r="B4" t="s" s="6">
        <v>2</v>
      </c>
      <c r="C4" t="s" s="6">
        <v>3</v>
      </c>
      <c r="D4" t="s" s="6">
        <v>4</v>
      </c>
      <c r="E4" t="s" s="6">
        <v>5</v>
      </c>
      <c r="F4" t="s" s="7">
        <v>6</v>
      </c>
      <c r="G4" t="s" s="6">
        <v>7</v>
      </c>
      <c r="H4" t="s" s="8">
        <v>8</v>
      </c>
      <c r="I4" t="s" s="9">
        <v>9</v>
      </c>
      <c r="J4" s="10"/>
    </row>
    <row r="5" ht="13.65" customHeight="1">
      <c r="A5" s="11">
        <v>1</v>
      </c>
      <c r="B5" s="12">
        <v>39420</v>
      </c>
      <c r="C5" s="13">
        <v>18</v>
      </c>
      <c r="D5" s="14">
        <f>IF(AND(B5&lt;&gt;"",C5&lt;&gt;""),B5+C5-1,"")</f>
        <v>39437</v>
      </c>
      <c r="E5" s="15">
        <v>1</v>
      </c>
      <c r="F5" t="s" s="16">
        <v>10</v>
      </c>
      <c r="G5" s="17"/>
      <c r="H5" t="s" s="18">
        <v>11</v>
      </c>
      <c r="I5" s="19"/>
      <c r="J5" s="10"/>
    </row>
    <row r="6" ht="13.65" customHeight="1">
      <c r="A6" s="20">
        <v>2</v>
      </c>
      <c r="B6" s="21">
        <v>39453</v>
      </c>
      <c r="C6" s="22">
        <v>13</v>
      </c>
      <c r="D6" s="23">
        <f>IF(AND(B6&lt;&gt;"",C6&lt;&gt;""),B6+C6-1,"")</f>
        <v>39465</v>
      </c>
      <c r="E6" s="24">
        <f>IF(A5="","",SUMIF('Product Backlog'!E$5:E$102,A6,'Product Backlog'!D$6:D$102))</f>
      </c>
      <c r="F6" t="s" s="25">
        <v>10</v>
      </c>
      <c r="G6" s="2"/>
      <c r="H6" t="s" s="26">
        <v>12</v>
      </c>
      <c r="I6" s="27">
        <v>1</v>
      </c>
      <c r="J6" s="28"/>
    </row>
    <row r="7" ht="13.65" customHeight="1">
      <c r="A7" s="20">
        <v>3</v>
      </c>
      <c r="B7" s="23">
        <f>IF(AND(B6&lt;&gt;"",C6&lt;&gt;"",C7&lt;&gt;""),B6+C6,"")</f>
        <v>39466</v>
      </c>
      <c r="C7" s="22">
        <v>16</v>
      </c>
      <c r="D7" s="23">
        <f>IF(AND(B7&lt;&gt;"",C7&lt;&gt;""),B7+C7-1,"")</f>
        <v>39481</v>
      </c>
      <c r="E7" s="29">
        <f>IF(A6="","",SUMIF('Product Backlog'!E$5:E$102,A6,'Product Backlog'!D$5:D$102))</f>
        <v>11</v>
      </c>
      <c r="F7" t="s" s="25">
        <v>10</v>
      </c>
      <c r="G7" s="2"/>
      <c r="H7" t="s" s="30">
        <v>13</v>
      </c>
      <c r="I7" s="27">
        <v>1</v>
      </c>
      <c r="J7" s="28"/>
    </row>
    <row r="8" ht="13.65" customHeight="1">
      <c r="A8" s="20">
        <v>4</v>
      </c>
      <c r="B8" s="23">
        <f>IF(AND(B7&lt;&gt;"",C7&lt;&gt;"",C8&lt;&gt;""),B7+C7,"")</f>
        <v>39482</v>
      </c>
      <c r="C8" s="22">
        <v>21</v>
      </c>
      <c r="D8" s="23">
        <f>IF(AND(B8&lt;&gt;"",C8&lt;&gt;""),B8+C8-1,"")</f>
        <v>39502</v>
      </c>
      <c r="E8" s="29">
        <f>IF(A7="","",SUMIF('Product Backlog'!E$5:E$102,A7,'Product Backlog'!D$5:D$102))</f>
        <v>13</v>
      </c>
      <c r="F8" t="s" s="25">
        <v>14</v>
      </c>
      <c r="G8" s="2"/>
      <c r="H8" t="s" s="30">
        <v>15</v>
      </c>
      <c r="I8" s="27">
        <v>1</v>
      </c>
      <c r="J8" s="28"/>
    </row>
    <row r="9" ht="13.65" customHeight="1">
      <c r="A9" s="20">
        <v>5</v>
      </c>
      <c r="B9" s="23">
        <f>IF(AND(B8&lt;&gt;"",C8&lt;&gt;"",C9&lt;&gt;""),B8+C8,"")</f>
        <v>39503</v>
      </c>
      <c r="C9" s="22">
        <v>14</v>
      </c>
      <c r="D9" s="23">
        <f>IF(AND(B9&lt;&gt;"",C9&lt;&gt;""),B9+C9-1,"")</f>
        <v>39516</v>
      </c>
      <c r="E9" s="29">
        <f>IF(A8="","",SUMIF('Product Backlog'!E$5:E$102,A8,'Product Backlog'!D$5:D$102))</f>
        <v>0</v>
      </c>
      <c r="F9" t="s" s="25">
        <f>IF(AND(OR(F8="Planned",F8="Ongoing"),C9&lt;&gt;""),"Planned","Unplanned")</f>
        <v>14</v>
      </c>
      <c r="G9" s="2"/>
      <c r="H9" t="s" s="30">
        <v>16</v>
      </c>
      <c r="I9" s="27">
        <v>2</v>
      </c>
      <c r="J9" s="28"/>
    </row>
    <row r="10" ht="13.65" customHeight="1">
      <c r="A10" s="20">
        <v>6</v>
      </c>
      <c r="B10" s="23">
        <f>IF(AND(B9&lt;&gt;"",C9&lt;&gt;"",C10&lt;&gt;""),B9+C9,"")</f>
        <v>39517</v>
      </c>
      <c r="C10" s="22">
        <v>21</v>
      </c>
      <c r="D10" s="23">
        <f>IF(AND(B10&lt;&gt;"",C10&lt;&gt;""),B10+C10-1,"")</f>
        <v>39537</v>
      </c>
      <c r="E10" s="29">
        <f>IF(A9="","",SUMIF('Product Backlog'!E$5:E$102,A9,'Product Backlog'!D$5:D$102))</f>
        <v>38</v>
      </c>
      <c r="F10" t="s" s="25">
        <f>IF(AND(OR(F9="Planned",F9="Ongoing"),C10&lt;&gt;""),"Planned","Unplanned")</f>
        <v>14</v>
      </c>
      <c r="G10" s="2"/>
      <c r="H10" t="s" s="30">
        <v>17</v>
      </c>
      <c r="I10" s="27">
        <v>2</v>
      </c>
      <c r="J10" s="28"/>
    </row>
    <row r="11" ht="13.65" customHeight="1">
      <c r="A11" s="31">
        <v>7</v>
      </c>
      <c r="B11" s="32">
        <v>39538</v>
      </c>
      <c r="C11" s="33">
        <v>21</v>
      </c>
      <c r="D11" s="32">
        <f>IF(AND(B11&lt;&gt;"",C11&lt;&gt;""),B11+C11-1,"")</f>
        <v>39558</v>
      </c>
      <c r="E11" s="34">
        <f>IF(A9="","",SUMIF('Product Backlog'!E$5:E$102,A9,'Product Backlog'!D$5:D$102))</f>
        <v>38</v>
      </c>
      <c r="F11" t="s" s="35">
        <f>IF(AND(OR(F9="Planned",F9="Ongoing"),C11&lt;&gt;""),"Planned","Unplanned")</f>
        <v>14</v>
      </c>
      <c r="G11" s="4"/>
      <c r="H11" t="s" s="36">
        <v>18</v>
      </c>
      <c r="I11" s="37">
        <v>2</v>
      </c>
      <c r="J11" s="28"/>
    </row>
    <row r="12" ht="13.65" customHeight="1">
      <c r="A12" s="38"/>
      <c r="B12" s="38"/>
      <c r="C12" s="38"/>
      <c r="D12" t="s" s="39">
        <v>19</v>
      </c>
      <c r="E12" s="40">
        <f>SUMIF('Product Backlog'!E$6:E$102,"",'Product Backlog'!D$6:D$102)-SUMIF('Product Backlog'!C$6:C$102,"Removed",'Product Backlog'!D$6:D$102)</f>
        <v>5</v>
      </c>
      <c r="F12" s="41"/>
      <c r="G12" s="38"/>
      <c r="H12" s="38"/>
      <c r="I12" s="38"/>
      <c r="J12" s="2"/>
    </row>
  </sheetData>
  <conditionalFormatting sqref="F5:F11">
    <cfRule type="cellIs" dxfId="0" priority="1" operator="equal" stopIfTrue="1">
      <formula>"Unplanned"</formula>
    </cfRule>
  </conditionalFormatting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02"/>
  <sheetViews>
    <sheetView workbookViewId="0" showGridLines="0" defaultGridColor="1"/>
  </sheetViews>
  <sheetFormatPr defaultColWidth="10.8333" defaultRowHeight="12" customHeight="1" outlineLevelRow="0" outlineLevelCol="0"/>
  <cols>
    <col min="1" max="1" width="9.17188" style="42" customWidth="1"/>
    <col min="2" max="2" width="65.5" style="42" customWidth="1"/>
    <col min="3" max="3" width="10.8516" style="42" customWidth="1"/>
    <col min="4" max="4" width="9.17188" style="42" customWidth="1"/>
    <col min="5" max="5" width="9.17188" style="42" customWidth="1"/>
    <col min="6" max="6" width="9.17188" style="42" customWidth="1"/>
    <col min="7" max="7" width="39.5" style="42" customWidth="1"/>
    <col min="8" max="8" width="9.17188" style="42" customWidth="1"/>
    <col min="9" max="9" width="9.17188" style="42" customWidth="1"/>
    <col min="10" max="10" width="9.17188" style="42" customWidth="1"/>
    <col min="11" max="256" width="10.8516" style="42" customWidth="1"/>
  </cols>
  <sheetData>
    <row r="1" ht="18.5" customHeight="1">
      <c r="A1" t="s" s="43">
        <v>20</v>
      </c>
      <c r="B1" s="44"/>
      <c r="C1" t="s" s="45">
        <v>21</v>
      </c>
      <c r="D1" s="46"/>
      <c r="E1" s="46"/>
      <c r="F1" s="46"/>
      <c r="G1" s="44"/>
      <c r="H1" s="46"/>
      <c r="I1" s="46"/>
      <c r="J1" s="46"/>
    </row>
    <row r="2" ht="13.65" customHeight="1">
      <c r="A2" s="46"/>
      <c r="B2" s="44"/>
      <c r="C2" s="46"/>
      <c r="D2" s="47"/>
      <c r="E2" s="46"/>
      <c r="F2" s="46"/>
      <c r="G2" s="44"/>
      <c r="H2" s="46"/>
      <c r="I2" s="46"/>
      <c r="J2" s="46"/>
    </row>
    <row r="3" ht="13.65" customHeight="1">
      <c r="A3" s="48"/>
      <c r="B3" s="49"/>
      <c r="C3" s="48"/>
      <c r="D3" s="48"/>
      <c r="E3" s="48"/>
      <c r="F3" s="48"/>
      <c r="G3" s="49"/>
      <c r="H3" s="46"/>
      <c r="I3" s="46"/>
      <c r="J3" s="46"/>
    </row>
    <row r="4" ht="14.15" customHeight="1">
      <c r="A4" t="s" s="50">
        <v>22</v>
      </c>
      <c r="B4" t="s" s="51">
        <v>23</v>
      </c>
      <c r="C4" t="s" s="52">
        <v>6</v>
      </c>
      <c r="D4" t="s" s="52">
        <v>5</v>
      </c>
      <c r="E4" t="s" s="52">
        <v>1</v>
      </c>
      <c r="F4" t="s" s="52">
        <v>24</v>
      </c>
      <c r="G4" t="s" s="51">
        <v>25</v>
      </c>
      <c r="H4" s="53"/>
      <c r="I4" s="46"/>
      <c r="J4" s="46"/>
    </row>
    <row r="5" ht="14.15" customHeight="1">
      <c r="A5" s="54">
        <v>1</v>
      </c>
      <c r="B5" t="s" s="55">
        <v>26</v>
      </c>
      <c r="C5" t="s" s="56">
        <v>27</v>
      </c>
      <c r="D5" s="54">
        <v>3</v>
      </c>
      <c r="E5" s="54">
        <v>2</v>
      </c>
      <c r="F5" s="57"/>
      <c r="G5" s="58"/>
      <c r="H5" s="46"/>
      <c r="I5" s="46"/>
      <c r="J5" s="46"/>
    </row>
    <row r="6" ht="13.65" customHeight="1">
      <c r="A6" s="59">
        <v>2</v>
      </c>
      <c r="B6" t="s" s="60">
        <v>28</v>
      </c>
      <c r="C6" t="s" s="61">
        <v>29</v>
      </c>
      <c r="D6" s="59">
        <v>5</v>
      </c>
      <c r="E6" s="59">
        <v>2</v>
      </c>
      <c r="F6" s="46"/>
      <c r="G6" s="44"/>
      <c r="H6" s="46"/>
      <c r="I6" s="46"/>
      <c r="J6" s="46"/>
    </row>
    <row r="7" ht="13.65" customHeight="1">
      <c r="A7" s="59">
        <v>3</v>
      </c>
      <c r="B7" t="s" s="60">
        <v>30</v>
      </c>
      <c r="C7" t="s" s="61">
        <v>29</v>
      </c>
      <c r="D7" s="59">
        <v>3</v>
      </c>
      <c r="E7" s="59">
        <v>2</v>
      </c>
      <c r="F7" s="46"/>
      <c r="G7" s="44"/>
      <c r="H7" s="46"/>
      <c r="I7" s="46"/>
      <c r="J7" s="46"/>
    </row>
    <row r="8" ht="13.65" customHeight="1">
      <c r="A8" s="59">
        <v>4</v>
      </c>
      <c r="B8" t="s" s="60">
        <v>31</v>
      </c>
      <c r="C8" t="s" s="61">
        <v>29</v>
      </c>
      <c r="D8" s="59">
        <v>8</v>
      </c>
      <c r="E8" s="59">
        <v>3</v>
      </c>
      <c r="F8" s="46"/>
      <c r="G8" t="s" s="60">
        <v>32</v>
      </c>
      <c r="H8" s="46"/>
      <c r="I8" s="46"/>
      <c r="J8" s="46"/>
    </row>
    <row r="9" ht="13.65" customHeight="1">
      <c r="A9" s="59">
        <v>5</v>
      </c>
      <c r="B9" t="s" s="60">
        <v>33</v>
      </c>
      <c r="C9" t="s" s="61">
        <v>29</v>
      </c>
      <c r="D9" s="59">
        <v>5</v>
      </c>
      <c r="E9" s="59">
        <v>3</v>
      </c>
      <c r="F9" s="46"/>
      <c r="G9" s="44"/>
      <c r="H9" s="46"/>
      <c r="I9" s="46"/>
      <c r="J9" s="46"/>
    </row>
    <row r="10" ht="26.25" customHeight="1">
      <c r="A10" s="59">
        <v>6</v>
      </c>
      <c r="B10" t="s" s="60">
        <v>34</v>
      </c>
      <c r="C10" t="s" s="61">
        <v>27</v>
      </c>
      <c r="D10" s="59">
        <v>10</v>
      </c>
      <c r="E10" s="59">
        <v>1</v>
      </c>
      <c r="F10" s="46"/>
      <c r="G10" s="44"/>
      <c r="H10" s="46"/>
      <c r="I10" s="46"/>
      <c r="J10" s="46"/>
    </row>
    <row r="11" ht="13.65" customHeight="1">
      <c r="A11" s="59">
        <v>7</v>
      </c>
      <c r="B11" t="s" s="60">
        <v>35</v>
      </c>
      <c r="C11" t="s" s="61">
        <v>29</v>
      </c>
      <c r="D11" s="59">
        <v>10</v>
      </c>
      <c r="E11" s="59">
        <v>1</v>
      </c>
      <c r="F11" s="46"/>
      <c r="G11" s="44"/>
      <c r="H11" s="46"/>
      <c r="I11" s="46"/>
      <c r="J11" s="46"/>
    </row>
    <row r="12" ht="13.65" customHeight="1">
      <c r="A12" s="59">
        <v>8</v>
      </c>
      <c r="B12" t="s" s="60">
        <v>36</v>
      </c>
      <c r="C12" t="s" s="61">
        <v>29</v>
      </c>
      <c r="D12" s="59">
        <v>5</v>
      </c>
      <c r="E12" s="46"/>
      <c r="F12" s="46"/>
      <c r="G12" s="44"/>
      <c r="H12" s="46"/>
      <c r="I12" s="46"/>
      <c r="J12" s="46"/>
    </row>
    <row r="13" ht="13.65" customHeight="1">
      <c r="A13" s="59">
        <v>9</v>
      </c>
      <c r="B13" t="s" s="60">
        <v>37</v>
      </c>
      <c r="C13" t="s" s="61">
        <v>14</v>
      </c>
      <c r="D13" s="59">
        <v>2</v>
      </c>
      <c r="E13" s="59">
        <v>5</v>
      </c>
      <c r="F13" s="46"/>
      <c r="G13" s="44"/>
      <c r="H13" s="46"/>
      <c r="I13" s="46"/>
      <c r="J13" s="46"/>
    </row>
    <row r="14" ht="13.65" customHeight="1">
      <c r="A14" s="59">
        <v>10</v>
      </c>
      <c r="B14" t="s" s="60">
        <v>38</v>
      </c>
      <c r="C14" t="s" s="61">
        <v>14</v>
      </c>
      <c r="D14" s="59">
        <v>2</v>
      </c>
      <c r="E14" s="59">
        <v>5</v>
      </c>
      <c r="F14" s="46"/>
      <c r="G14" s="44"/>
      <c r="H14" s="46"/>
      <c r="I14" s="46"/>
      <c r="J14" s="46"/>
    </row>
    <row r="15" ht="13.65" customHeight="1">
      <c r="A15" s="59">
        <v>11</v>
      </c>
      <c r="B15" t="s" s="60">
        <v>39</v>
      </c>
      <c r="C15" t="s" s="61">
        <v>14</v>
      </c>
      <c r="D15" s="59">
        <v>2</v>
      </c>
      <c r="E15" s="59">
        <v>5</v>
      </c>
      <c r="F15" s="46"/>
      <c r="G15" s="44"/>
      <c r="H15" s="46"/>
      <c r="I15" s="46"/>
      <c r="J15" s="46"/>
    </row>
    <row r="16" ht="13.65" customHeight="1">
      <c r="A16" s="59">
        <v>12</v>
      </c>
      <c r="B16" t="s" s="60">
        <v>40</v>
      </c>
      <c r="C16" t="s" s="61">
        <v>14</v>
      </c>
      <c r="D16" s="59">
        <v>2</v>
      </c>
      <c r="E16" s="59">
        <v>5</v>
      </c>
      <c r="F16" s="46"/>
      <c r="G16" s="44"/>
      <c r="H16" s="46"/>
      <c r="I16" s="46"/>
      <c r="J16" s="46"/>
    </row>
    <row r="17" ht="13.65" customHeight="1">
      <c r="A17" s="59">
        <v>13</v>
      </c>
      <c r="B17" t="s" s="60">
        <v>41</v>
      </c>
      <c r="C17" t="s" s="61">
        <v>14</v>
      </c>
      <c r="D17" s="59">
        <v>2</v>
      </c>
      <c r="E17" s="59">
        <v>5</v>
      </c>
      <c r="F17" s="46"/>
      <c r="G17" s="44"/>
      <c r="H17" s="46"/>
      <c r="I17" s="46"/>
      <c r="J17" s="46"/>
    </row>
    <row r="18" ht="13.65" customHeight="1">
      <c r="A18" s="59">
        <v>14</v>
      </c>
      <c r="B18" t="s" s="60">
        <v>42</v>
      </c>
      <c r="C18" t="s" s="61">
        <v>14</v>
      </c>
      <c r="D18" s="59">
        <v>2</v>
      </c>
      <c r="E18" s="59">
        <v>5</v>
      </c>
      <c r="F18" s="46"/>
      <c r="G18" s="44"/>
      <c r="H18" s="46"/>
      <c r="I18" s="46"/>
      <c r="J18" s="46"/>
    </row>
    <row r="19" ht="13.65" customHeight="1">
      <c r="A19" s="59">
        <v>15</v>
      </c>
      <c r="B19" t="s" s="60">
        <v>43</v>
      </c>
      <c r="C19" t="s" s="61">
        <v>14</v>
      </c>
      <c r="D19" s="59">
        <v>2</v>
      </c>
      <c r="E19" s="59">
        <v>5</v>
      </c>
      <c r="F19" s="46"/>
      <c r="G19" s="44"/>
      <c r="H19" s="46"/>
      <c r="I19" s="46"/>
      <c r="J19" s="46"/>
    </row>
    <row r="20" ht="13.65" customHeight="1">
      <c r="A20" s="59">
        <v>16</v>
      </c>
      <c r="B20" t="s" s="60">
        <v>44</v>
      </c>
      <c r="C20" t="s" s="61">
        <v>14</v>
      </c>
      <c r="D20" s="59">
        <v>2</v>
      </c>
      <c r="E20" s="59">
        <v>5</v>
      </c>
      <c r="F20" s="46"/>
      <c r="G20" s="44"/>
      <c r="H20" s="46"/>
      <c r="I20" s="46"/>
      <c r="J20" s="46"/>
    </row>
    <row r="21" ht="13.65" customHeight="1">
      <c r="A21" s="59">
        <v>17</v>
      </c>
      <c r="B21" t="s" s="60">
        <v>45</v>
      </c>
      <c r="C21" t="s" s="61">
        <v>14</v>
      </c>
      <c r="D21" s="59">
        <v>2</v>
      </c>
      <c r="E21" s="59">
        <v>5</v>
      </c>
      <c r="F21" s="46"/>
      <c r="G21" s="44"/>
      <c r="H21" s="46"/>
      <c r="I21" s="46"/>
      <c r="J21" s="46"/>
    </row>
    <row r="22" ht="13.65" customHeight="1">
      <c r="A22" s="59">
        <v>18</v>
      </c>
      <c r="B22" t="s" s="60">
        <v>46</v>
      </c>
      <c r="C22" t="s" s="61">
        <v>14</v>
      </c>
      <c r="D22" s="59">
        <v>2</v>
      </c>
      <c r="E22" s="59">
        <v>5</v>
      </c>
      <c r="F22" s="46"/>
      <c r="G22" s="44"/>
      <c r="H22" s="46"/>
      <c r="I22" s="46"/>
      <c r="J22" s="46"/>
    </row>
    <row r="23" ht="13.65" customHeight="1">
      <c r="A23" s="59">
        <v>19</v>
      </c>
      <c r="B23" t="s" s="60">
        <v>47</v>
      </c>
      <c r="C23" t="s" s="61">
        <v>14</v>
      </c>
      <c r="D23" s="59">
        <v>2</v>
      </c>
      <c r="E23" s="59">
        <v>5</v>
      </c>
      <c r="F23" s="46"/>
      <c r="G23" s="44"/>
      <c r="H23" s="46"/>
      <c r="I23" s="46"/>
      <c r="J23" s="46"/>
    </row>
    <row r="24" ht="13.65" customHeight="1">
      <c r="A24" s="59">
        <v>20</v>
      </c>
      <c r="B24" t="s" s="60">
        <v>48</v>
      </c>
      <c r="C24" t="s" s="61">
        <v>14</v>
      </c>
      <c r="D24" s="59">
        <v>2</v>
      </c>
      <c r="E24" s="59">
        <v>5</v>
      </c>
      <c r="F24" s="46"/>
      <c r="G24" s="44"/>
      <c r="H24" s="46"/>
      <c r="I24" s="46"/>
      <c r="J24" s="46"/>
    </row>
    <row r="25" ht="13.65" customHeight="1">
      <c r="A25" s="59">
        <v>21</v>
      </c>
      <c r="B25" t="s" s="60">
        <v>49</v>
      </c>
      <c r="C25" t="s" s="61">
        <v>14</v>
      </c>
      <c r="D25" s="59">
        <v>2</v>
      </c>
      <c r="E25" s="59">
        <v>5</v>
      </c>
      <c r="F25" s="46"/>
      <c r="G25" s="44"/>
      <c r="H25" s="46"/>
      <c r="I25" s="46"/>
      <c r="J25" s="46"/>
    </row>
    <row r="26" ht="13.65" customHeight="1">
      <c r="A26" s="59">
        <v>22</v>
      </c>
      <c r="B26" t="s" s="60">
        <v>50</v>
      </c>
      <c r="C26" t="s" s="61">
        <v>14</v>
      </c>
      <c r="D26" s="59">
        <v>2</v>
      </c>
      <c r="E26" s="59">
        <v>5</v>
      </c>
      <c r="F26" s="46"/>
      <c r="G26" s="44"/>
      <c r="H26" s="46"/>
      <c r="I26" s="46"/>
      <c r="J26" s="46"/>
    </row>
    <row r="27" ht="13.65" customHeight="1">
      <c r="A27" s="59">
        <v>23</v>
      </c>
      <c r="B27" t="s" s="60">
        <v>51</v>
      </c>
      <c r="C27" t="s" s="61">
        <v>14</v>
      </c>
      <c r="D27" s="59">
        <v>2</v>
      </c>
      <c r="E27" s="59">
        <v>5</v>
      </c>
      <c r="F27" s="46"/>
      <c r="G27" s="44"/>
      <c r="H27" s="46"/>
      <c r="I27" s="46"/>
      <c r="J27" s="46"/>
    </row>
    <row r="28" ht="13.65" customHeight="1">
      <c r="A28" s="59">
        <v>24</v>
      </c>
      <c r="B28" t="s" s="61">
        <v>52</v>
      </c>
      <c r="C28" t="s" s="61">
        <v>14</v>
      </c>
      <c r="D28" s="59">
        <v>2</v>
      </c>
      <c r="E28" s="59">
        <v>5</v>
      </c>
      <c r="F28" s="46"/>
      <c r="G28" s="44"/>
      <c r="H28" s="46"/>
      <c r="I28" s="46"/>
      <c r="J28" s="46"/>
    </row>
    <row r="29" ht="13.65" customHeight="1">
      <c r="A29" s="59">
        <v>25</v>
      </c>
      <c r="B29" t="s" s="60">
        <v>53</v>
      </c>
      <c r="C29" t="s" s="61">
        <v>14</v>
      </c>
      <c r="D29" s="59">
        <v>2</v>
      </c>
      <c r="E29" s="59">
        <v>5</v>
      </c>
      <c r="F29" s="46"/>
      <c r="G29" s="44"/>
      <c r="H29" s="46"/>
      <c r="I29" s="46"/>
      <c r="J29" s="46"/>
    </row>
    <row r="30" ht="13.65" customHeight="1">
      <c r="A30" s="59">
        <v>26</v>
      </c>
      <c r="B30" t="s" s="60">
        <v>54</v>
      </c>
      <c r="C30" t="s" s="61">
        <v>14</v>
      </c>
      <c r="D30" s="59">
        <v>2</v>
      </c>
      <c r="E30" s="59">
        <v>5</v>
      </c>
      <c r="F30" s="46"/>
      <c r="G30" s="44"/>
      <c r="H30" s="46"/>
      <c r="I30" s="46"/>
      <c r="J30" s="46"/>
    </row>
    <row r="31" ht="13.65" customHeight="1">
      <c r="A31" s="59">
        <v>27</v>
      </c>
      <c r="B31" t="s" s="60">
        <v>55</v>
      </c>
      <c r="C31" t="s" s="61">
        <v>14</v>
      </c>
      <c r="D31" s="59">
        <v>2</v>
      </c>
      <c r="E31" s="59">
        <v>5</v>
      </c>
      <c r="F31" s="46"/>
      <c r="G31" s="44"/>
      <c r="H31" s="46"/>
      <c r="I31" s="46"/>
      <c r="J31" s="46"/>
    </row>
    <row r="32" ht="13.65" customHeight="1">
      <c r="A32" s="59">
        <v>28</v>
      </c>
      <c r="B32" t="s" s="60">
        <v>56</v>
      </c>
      <c r="C32" t="s" s="61">
        <v>14</v>
      </c>
      <c r="D32" s="59">
        <v>2</v>
      </c>
      <c r="E32" s="59">
        <v>6</v>
      </c>
      <c r="F32" s="46"/>
      <c r="G32" s="44"/>
      <c r="H32" s="46"/>
      <c r="I32" s="46"/>
      <c r="J32" s="46"/>
    </row>
    <row r="33" ht="13.65" customHeight="1">
      <c r="A33" s="59">
        <v>29</v>
      </c>
      <c r="B33" t="s" s="60">
        <v>57</v>
      </c>
      <c r="C33" t="s" s="61">
        <v>14</v>
      </c>
      <c r="D33" s="59">
        <v>2</v>
      </c>
      <c r="E33" s="59">
        <v>6</v>
      </c>
      <c r="F33" s="46"/>
      <c r="G33" s="44"/>
      <c r="H33" s="46"/>
      <c r="I33" s="46"/>
      <c r="J33" s="46"/>
    </row>
    <row r="34" ht="13.65" customHeight="1">
      <c r="A34" s="59">
        <v>30</v>
      </c>
      <c r="B34" t="s" s="60">
        <v>58</v>
      </c>
      <c r="C34" t="s" s="61">
        <v>14</v>
      </c>
      <c r="D34" s="59">
        <v>2</v>
      </c>
      <c r="E34" s="59">
        <v>6</v>
      </c>
      <c r="F34" s="46"/>
      <c r="G34" s="44"/>
      <c r="H34" s="46"/>
      <c r="I34" s="46"/>
      <c r="J34" s="46"/>
    </row>
    <row r="35" ht="13.65" customHeight="1">
      <c r="A35" s="59">
        <v>31</v>
      </c>
      <c r="B35" t="s" s="60">
        <v>59</v>
      </c>
      <c r="C35" t="s" s="61">
        <v>14</v>
      </c>
      <c r="D35" s="59">
        <v>2</v>
      </c>
      <c r="E35" s="59">
        <v>6</v>
      </c>
      <c r="F35" s="46"/>
      <c r="G35" s="44"/>
      <c r="H35" s="46"/>
      <c r="I35" s="46"/>
      <c r="J35" s="46"/>
    </row>
    <row r="36" ht="13.65" customHeight="1">
      <c r="A36" s="59">
        <v>32</v>
      </c>
      <c r="B36" t="s" s="60">
        <v>60</v>
      </c>
      <c r="C36" t="s" s="61">
        <v>14</v>
      </c>
      <c r="D36" s="59">
        <v>2</v>
      </c>
      <c r="E36" s="59">
        <v>6</v>
      </c>
      <c r="F36" s="46"/>
      <c r="G36" s="44"/>
      <c r="H36" s="46"/>
      <c r="I36" s="46"/>
      <c r="J36" s="47"/>
    </row>
    <row r="37" ht="13.65" customHeight="1">
      <c r="A37" s="59">
        <v>33</v>
      </c>
      <c r="B37" t="s" s="60">
        <v>61</v>
      </c>
      <c r="C37" t="s" s="61">
        <v>14</v>
      </c>
      <c r="D37" s="59">
        <v>2</v>
      </c>
      <c r="E37" s="59">
        <v>6</v>
      </c>
      <c r="F37" s="46"/>
      <c r="G37" s="44"/>
      <c r="H37" s="46"/>
      <c r="I37" s="46"/>
      <c r="J37" s="46"/>
    </row>
    <row r="38" ht="13.65" customHeight="1">
      <c r="A38" s="59">
        <v>34</v>
      </c>
      <c r="B38" t="s" s="60">
        <v>62</v>
      </c>
      <c r="C38" t="s" s="61">
        <v>14</v>
      </c>
      <c r="D38" s="59">
        <v>2</v>
      </c>
      <c r="E38" s="59">
        <v>6</v>
      </c>
      <c r="F38" s="46"/>
      <c r="G38" s="44"/>
      <c r="H38" s="46"/>
      <c r="I38" s="46"/>
      <c r="J38" s="46"/>
    </row>
    <row r="39" ht="13.65" customHeight="1">
      <c r="A39" s="59">
        <v>35</v>
      </c>
      <c r="B39" t="s" s="60">
        <v>63</v>
      </c>
      <c r="C39" t="s" s="61">
        <v>14</v>
      </c>
      <c r="D39" s="59">
        <v>2</v>
      </c>
      <c r="E39" s="59">
        <v>6</v>
      </c>
      <c r="F39" s="46"/>
      <c r="G39" s="44"/>
      <c r="H39" s="46"/>
      <c r="I39" s="46"/>
      <c r="J39" s="46"/>
    </row>
    <row r="40" ht="13.65" customHeight="1">
      <c r="A40" s="59">
        <v>36</v>
      </c>
      <c r="B40" t="s" s="60">
        <v>64</v>
      </c>
      <c r="C40" t="s" s="61">
        <v>14</v>
      </c>
      <c r="D40" s="59">
        <v>2</v>
      </c>
      <c r="E40" s="59">
        <v>6</v>
      </c>
      <c r="F40" s="46"/>
      <c r="G40" s="44"/>
      <c r="H40" s="46"/>
      <c r="I40" s="46"/>
      <c r="J40" s="46"/>
    </row>
    <row r="41" ht="13.65" customHeight="1">
      <c r="A41" s="59">
        <v>37</v>
      </c>
      <c r="B41" t="s" s="60">
        <v>65</v>
      </c>
      <c r="C41" t="s" s="61">
        <v>14</v>
      </c>
      <c r="D41" s="59">
        <v>2</v>
      </c>
      <c r="E41" s="59">
        <v>6</v>
      </c>
      <c r="F41" s="46"/>
      <c r="G41" s="62"/>
      <c r="H41" s="46"/>
      <c r="I41" s="46"/>
      <c r="J41" s="46"/>
    </row>
    <row r="42" ht="13.65" customHeight="1">
      <c r="A42" s="59">
        <v>38</v>
      </c>
      <c r="B42" t="s" s="60">
        <v>66</v>
      </c>
      <c r="C42" t="s" s="61">
        <v>14</v>
      </c>
      <c r="D42" s="59">
        <v>2</v>
      </c>
      <c r="E42" s="59">
        <v>6</v>
      </c>
      <c r="F42" s="46"/>
      <c r="G42" s="44"/>
      <c r="H42" s="46"/>
      <c r="I42" s="46"/>
      <c r="J42" s="46"/>
    </row>
    <row r="43" ht="13.65" customHeight="1">
      <c r="A43" s="59">
        <v>39</v>
      </c>
      <c r="B43" t="s" s="60">
        <v>67</v>
      </c>
      <c r="C43" t="s" s="61">
        <v>14</v>
      </c>
      <c r="D43" s="59">
        <v>2</v>
      </c>
      <c r="E43" s="59">
        <v>6</v>
      </c>
      <c r="F43" s="46"/>
      <c r="G43" s="44"/>
      <c r="H43" s="46"/>
      <c r="I43" s="46"/>
      <c r="J43" s="46"/>
    </row>
    <row r="44" ht="13.65" customHeight="1">
      <c r="A44" s="59">
        <v>40</v>
      </c>
      <c r="B44" t="s" s="60">
        <v>68</v>
      </c>
      <c r="C44" t="s" s="61">
        <v>14</v>
      </c>
      <c r="D44" s="59">
        <v>2</v>
      </c>
      <c r="E44" s="59">
        <v>6</v>
      </c>
      <c r="F44" s="46"/>
      <c r="G44" s="44"/>
      <c r="H44" s="46"/>
      <c r="I44" s="46"/>
      <c r="J44" s="46"/>
    </row>
    <row r="45" ht="13.65" customHeight="1">
      <c r="A45" s="59">
        <v>41</v>
      </c>
      <c r="B45" t="s" s="60">
        <v>69</v>
      </c>
      <c r="C45" t="s" s="61">
        <v>14</v>
      </c>
      <c r="D45" s="59">
        <v>2</v>
      </c>
      <c r="E45" s="59">
        <v>6</v>
      </c>
      <c r="F45" s="46"/>
      <c r="G45" s="44"/>
      <c r="H45" s="46"/>
      <c r="I45" s="46"/>
      <c r="J45" s="46"/>
    </row>
    <row r="46" ht="13.65" customHeight="1">
      <c r="A46" s="59">
        <v>42</v>
      </c>
      <c r="B46" t="s" s="60">
        <v>70</v>
      </c>
      <c r="C46" t="s" s="61">
        <v>14</v>
      </c>
      <c r="D46" s="59">
        <v>2</v>
      </c>
      <c r="E46" s="59">
        <v>6</v>
      </c>
      <c r="F46" s="46"/>
      <c r="G46" s="44"/>
      <c r="H46" s="46"/>
      <c r="I46" s="46"/>
      <c r="J46" s="46"/>
    </row>
    <row r="47" ht="13.65" customHeight="1">
      <c r="A47" s="59">
        <v>43</v>
      </c>
      <c r="B47" t="s" s="60">
        <v>71</v>
      </c>
      <c r="C47" t="s" s="61">
        <v>14</v>
      </c>
      <c r="D47" s="59">
        <v>2</v>
      </c>
      <c r="E47" s="59">
        <v>6</v>
      </c>
      <c r="F47" s="46"/>
      <c r="G47" s="44"/>
      <c r="H47" s="46"/>
      <c r="I47" s="46"/>
      <c r="J47" s="46"/>
    </row>
    <row r="48" ht="13.65" customHeight="1">
      <c r="A48" s="59">
        <v>44</v>
      </c>
      <c r="B48" t="s" s="60">
        <v>72</v>
      </c>
      <c r="C48" t="s" s="61">
        <v>14</v>
      </c>
      <c r="D48" s="59">
        <v>2</v>
      </c>
      <c r="E48" s="59">
        <v>6</v>
      </c>
      <c r="F48" s="46"/>
      <c r="G48" s="44"/>
      <c r="H48" s="46"/>
      <c r="I48" s="46"/>
      <c r="J48" s="46"/>
    </row>
    <row r="49" ht="13.65" customHeight="1">
      <c r="A49" s="59">
        <v>45</v>
      </c>
      <c r="B49" t="s" s="60">
        <v>73</v>
      </c>
      <c r="C49" t="s" s="61">
        <v>14</v>
      </c>
      <c r="D49" s="59">
        <v>2</v>
      </c>
      <c r="E49" s="59">
        <v>6</v>
      </c>
      <c r="F49" s="46"/>
      <c r="G49" s="44"/>
      <c r="H49" s="46"/>
      <c r="I49" s="46"/>
      <c r="J49" s="46"/>
    </row>
    <row r="50" ht="13.65" customHeight="1">
      <c r="A50" s="59">
        <v>46</v>
      </c>
      <c r="B50" t="s" s="60">
        <v>74</v>
      </c>
      <c r="C50" t="s" s="61">
        <v>14</v>
      </c>
      <c r="D50" s="59">
        <v>2</v>
      </c>
      <c r="E50" s="59">
        <v>6</v>
      </c>
      <c r="F50" s="46"/>
      <c r="G50" s="44"/>
      <c r="H50" s="46"/>
      <c r="I50" s="46"/>
      <c r="J50" s="46"/>
    </row>
    <row r="51" ht="13.65" customHeight="1">
      <c r="A51" s="59">
        <v>47</v>
      </c>
      <c r="B51" t="s" s="60">
        <v>75</v>
      </c>
      <c r="C51" t="s" s="61">
        <v>14</v>
      </c>
      <c r="D51" s="59">
        <v>2</v>
      </c>
      <c r="E51" s="59">
        <v>6</v>
      </c>
      <c r="F51" s="46"/>
      <c r="G51" s="44"/>
      <c r="H51" s="46"/>
      <c r="I51" s="46"/>
      <c r="J51" s="46"/>
    </row>
    <row r="52" ht="13.65" customHeight="1">
      <c r="A52" s="59">
        <v>48</v>
      </c>
      <c r="B52" t="s" s="61">
        <v>76</v>
      </c>
      <c r="C52" t="s" s="61">
        <v>14</v>
      </c>
      <c r="D52" s="59">
        <v>2</v>
      </c>
      <c r="E52" s="59">
        <v>6</v>
      </c>
      <c r="F52" s="46"/>
      <c r="G52" s="44"/>
      <c r="H52" s="46"/>
      <c r="I52" s="46"/>
      <c r="J52" s="46"/>
    </row>
    <row r="53" ht="13.65" customHeight="1">
      <c r="A53" s="59">
        <v>49</v>
      </c>
      <c r="B53" t="s" s="60">
        <v>77</v>
      </c>
      <c r="C53" t="s" s="61">
        <v>14</v>
      </c>
      <c r="D53" s="59">
        <v>2</v>
      </c>
      <c r="E53" s="59">
        <v>6</v>
      </c>
      <c r="F53" s="46"/>
      <c r="G53" s="44"/>
      <c r="H53" s="46"/>
      <c r="I53" s="46"/>
      <c r="J53" s="46"/>
    </row>
    <row r="54" ht="13.65" customHeight="1">
      <c r="A54" s="59">
        <v>50</v>
      </c>
      <c r="B54" t="s" s="60">
        <v>78</v>
      </c>
      <c r="C54" t="s" s="61">
        <v>14</v>
      </c>
      <c r="D54" s="59">
        <v>2</v>
      </c>
      <c r="E54" s="59">
        <v>6</v>
      </c>
      <c r="F54" s="46"/>
      <c r="G54" s="44"/>
      <c r="H54" s="46"/>
      <c r="I54" s="46"/>
      <c r="J54" s="46"/>
    </row>
    <row r="55" ht="13.65" customHeight="1">
      <c r="A55" s="59">
        <v>51</v>
      </c>
      <c r="B55" t="s" s="60">
        <v>79</v>
      </c>
      <c r="C55" t="s" s="61">
        <v>14</v>
      </c>
      <c r="D55" s="59">
        <v>2</v>
      </c>
      <c r="E55" s="59">
        <v>6</v>
      </c>
      <c r="F55" s="46"/>
      <c r="G55" s="44"/>
      <c r="H55" s="46"/>
      <c r="I55" s="46"/>
      <c r="J55" s="46"/>
    </row>
    <row r="56" ht="13.65" customHeight="1">
      <c r="A56" s="59">
        <v>52</v>
      </c>
      <c r="B56" t="s" s="60">
        <v>80</v>
      </c>
      <c r="C56" t="s" s="61">
        <v>14</v>
      </c>
      <c r="D56" s="59">
        <v>2</v>
      </c>
      <c r="E56" s="59">
        <v>6</v>
      </c>
      <c r="F56" s="46"/>
      <c r="G56" s="44"/>
      <c r="H56" s="46"/>
      <c r="I56" s="46"/>
      <c r="J56" s="46"/>
    </row>
    <row r="57" ht="13.65" customHeight="1">
      <c r="A57" s="59">
        <v>53</v>
      </c>
      <c r="B57" t="s" s="60">
        <v>81</v>
      </c>
      <c r="C57" t="s" s="61">
        <v>14</v>
      </c>
      <c r="D57" s="59">
        <v>2</v>
      </c>
      <c r="E57" s="59">
        <v>6</v>
      </c>
      <c r="F57" s="46"/>
      <c r="G57" s="44"/>
      <c r="H57" s="46"/>
      <c r="I57" s="46"/>
      <c r="J57" s="46"/>
    </row>
    <row r="58" ht="13.65" customHeight="1">
      <c r="A58" s="59">
        <v>54</v>
      </c>
      <c r="B58" t="s" s="60">
        <v>82</v>
      </c>
      <c r="C58" t="s" s="61">
        <v>14</v>
      </c>
      <c r="D58" s="59">
        <v>2</v>
      </c>
      <c r="E58" s="59">
        <v>6</v>
      </c>
      <c r="F58" s="46"/>
      <c r="G58" s="44"/>
      <c r="H58" s="46"/>
      <c r="I58" s="46"/>
      <c r="J58" s="46"/>
    </row>
    <row r="59" ht="13.65" customHeight="1">
      <c r="A59" s="59">
        <v>55</v>
      </c>
      <c r="B59" t="s" s="60">
        <v>83</v>
      </c>
      <c r="C59" t="s" s="61">
        <v>14</v>
      </c>
      <c r="D59" s="59">
        <v>2</v>
      </c>
      <c r="E59" s="59">
        <v>6</v>
      </c>
      <c r="F59" s="46"/>
      <c r="G59" s="44"/>
      <c r="H59" s="46"/>
      <c r="I59" s="46"/>
      <c r="J59" s="46"/>
    </row>
    <row r="60" ht="13.65" customHeight="1">
      <c r="A60" s="59">
        <v>56</v>
      </c>
      <c r="B60" t="s" s="60">
        <v>84</v>
      </c>
      <c r="C60" t="s" s="61">
        <v>14</v>
      </c>
      <c r="D60" s="59">
        <v>2</v>
      </c>
      <c r="E60" s="59">
        <v>6</v>
      </c>
      <c r="F60" s="46"/>
      <c r="G60" s="44"/>
      <c r="H60" s="46"/>
      <c r="I60" s="46"/>
      <c r="J60" s="46"/>
    </row>
    <row r="61" ht="13.65" customHeight="1">
      <c r="A61" s="59">
        <v>57</v>
      </c>
      <c r="B61" t="s" s="60">
        <v>85</v>
      </c>
      <c r="C61" t="s" s="61">
        <v>14</v>
      </c>
      <c r="D61" s="59">
        <v>2</v>
      </c>
      <c r="E61" s="59">
        <v>6</v>
      </c>
      <c r="F61" s="46"/>
      <c r="G61" s="44"/>
      <c r="H61" s="46"/>
      <c r="I61" s="46"/>
      <c r="J61" s="46"/>
    </row>
    <row r="62" ht="13.65" customHeight="1">
      <c r="A62" s="59">
        <v>58</v>
      </c>
      <c r="B62" t="s" s="60">
        <v>86</v>
      </c>
      <c r="C62" t="s" s="61">
        <v>14</v>
      </c>
      <c r="D62" s="59">
        <v>2</v>
      </c>
      <c r="E62" s="59">
        <v>6</v>
      </c>
      <c r="F62" s="46"/>
      <c r="G62" s="44"/>
      <c r="H62" s="46"/>
      <c r="I62" s="46"/>
      <c r="J62" s="46"/>
    </row>
    <row r="63" ht="13.65" customHeight="1">
      <c r="A63" s="59">
        <v>59</v>
      </c>
      <c r="B63" t="s" s="60">
        <v>87</v>
      </c>
      <c r="C63" t="s" s="61">
        <v>14</v>
      </c>
      <c r="D63" s="59">
        <v>2</v>
      </c>
      <c r="E63" s="59">
        <v>6</v>
      </c>
      <c r="F63" s="46"/>
      <c r="G63" s="44"/>
      <c r="H63" s="46"/>
      <c r="I63" s="46"/>
      <c r="J63" s="46"/>
    </row>
    <row r="64" ht="13.65" customHeight="1">
      <c r="A64" s="59">
        <v>60</v>
      </c>
      <c r="B64" t="s" s="60">
        <v>88</v>
      </c>
      <c r="C64" t="s" s="61">
        <v>14</v>
      </c>
      <c r="D64" s="59">
        <v>2</v>
      </c>
      <c r="E64" s="59">
        <v>6</v>
      </c>
      <c r="F64" s="46"/>
      <c r="G64" s="44"/>
      <c r="H64" s="46"/>
      <c r="I64" s="46"/>
      <c r="J64" s="46"/>
    </row>
    <row r="65" ht="13.65" customHeight="1">
      <c r="A65" s="59">
        <v>61</v>
      </c>
      <c r="B65" t="s" s="60">
        <v>89</v>
      </c>
      <c r="C65" t="s" s="61">
        <v>14</v>
      </c>
      <c r="D65" s="59">
        <v>2</v>
      </c>
      <c r="E65" s="59">
        <v>6</v>
      </c>
      <c r="F65" s="46"/>
      <c r="G65" s="44"/>
      <c r="H65" s="46"/>
      <c r="I65" s="46"/>
      <c r="J65" s="46"/>
    </row>
    <row r="66" ht="13.65" customHeight="1">
      <c r="A66" s="59">
        <v>62</v>
      </c>
      <c r="B66" t="s" s="60">
        <v>90</v>
      </c>
      <c r="C66" t="s" s="61">
        <v>14</v>
      </c>
      <c r="D66" s="59">
        <v>2</v>
      </c>
      <c r="E66" s="59">
        <v>6</v>
      </c>
      <c r="F66" s="46"/>
      <c r="G66" s="44"/>
      <c r="H66" s="46"/>
      <c r="I66" s="46"/>
      <c r="J66" s="46"/>
    </row>
    <row r="67" ht="13.65" customHeight="1">
      <c r="A67" s="59">
        <v>63</v>
      </c>
      <c r="B67" t="s" s="60">
        <v>91</v>
      </c>
      <c r="C67" t="s" s="61">
        <v>14</v>
      </c>
      <c r="D67" s="59">
        <v>2</v>
      </c>
      <c r="E67" s="59">
        <v>6</v>
      </c>
      <c r="F67" s="46"/>
      <c r="G67" s="44"/>
      <c r="H67" s="46"/>
      <c r="I67" s="46"/>
      <c r="J67" s="46"/>
    </row>
    <row r="68" ht="13.65" customHeight="1">
      <c r="A68" s="59">
        <v>64</v>
      </c>
      <c r="B68" t="s" s="60">
        <v>92</v>
      </c>
      <c r="C68" t="s" s="61">
        <v>14</v>
      </c>
      <c r="D68" s="59">
        <v>2</v>
      </c>
      <c r="E68" s="59">
        <v>6</v>
      </c>
      <c r="F68" s="46"/>
      <c r="G68" s="44"/>
      <c r="H68" s="46"/>
      <c r="I68" s="46"/>
      <c r="J68" s="46"/>
    </row>
    <row r="69" ht="13.65" customHeight="1">
      <c r="A69" s="59">
        <v>65</v>
      </c>
      <c r="B69" t="s" s="60">
        <v>93</v>
      </c>
      <c r="C69" t="s" s="61">
        <v>14</v>
      </c>
      <c r="D69" s="59">
        <v>2</v>
      </c>
      <c r="E69" s="59">
        <v>6</v>
      </c>
      <c r="F69" s="46"/>
      <c r="G69" s="44"/>
      <c r="H69" s="46"/>
      <c r="I69" s="46"/>
      <c r="J69" s="46"/>
    </row>
    <row r="70" ht="13.65" customHeight="1">
      <c r="A70" s="59">
        <v>66</v>
      </c>
      <c r="B70" t="s" s="60">
        <v>94</v>
      </c>
      <c r="C70" t="s" s="61">
        <v>14</v>
      </c>
      <c r="D70" s="59">
        <v>2</v>
      </c>
      <c r="E70" s="59">
        <v>6</v>
      </c>
      <c r="F70" s="46"/>
      <c r="G70" s="44"/>
      <c r="H70" s="46"/>
      <c r="I70" s="46"/>
      <c r="J70" s="46"/>
    </row>
    <row r="71" ht="13.65" customHeight="1">
      <c r="A71" s="59">
        <v>67</v>
      </c>
      <c r="B71" t="s" s="60">
        <v>95</v>
      </c>
      <c r="C71" t="s" s="61">
        <v>14</v>
      </c>
      <c r="D71" s="59">
        <v>2</v>
      </c>
      <c r="E71" s="59">
        <v>6</v>
      </c>
      <c r="F71" s="46"/>
      <c r="G71" s="44"/>
      <c r="H71" s="46"/>
      <c r="I71" s="46"/>
      <c r="J71" s="46"/>
    </row>
    <row r="72" ht="13.65" customHeight="1">
      <c r="A72" s="59">
        <v>68</v>
      </c>
      <c r="B72" t="s" s="60">
        <v>96</v>
      </c>
      <c r="C72" t="s" s="61">
        <v>14</v>
      </c>
      <c r="D72" s="59">
        <v>2</v>
      </c>
      <c r="E72" s="59">
        <v>6</v>
      </c>
      <c r="F72" s="46"/>
      <c r="G72" s="44"/>
      <c r="H72" s="46"/>
      <c r="I72" s="46"/>
      <c r="J72" s="46"/>
    </row>
    <row r="73" ht="13.65" customHeight="1">
      <c r="A73" s="59">
        <v>69</v>
      </c>
      <c r="B73" t="s" s="60">
        <v>97</v>
      </c>
      <c r="C73" t="s" s="61">
        <v>14</v>
      </c>
      <c r="D73" s="59">
        <v>2</v>
      </c>
      <c r="E73" s="59">
        <v>6</v>
      </c>
      <c r="F73" s="46"/>
      <c r="G73" s="44"/>
      <c r="H73" s="46"/>
      <c r="I73" s="46"/>
      <c r="J73" s="46"/>
    </row>
    <row r="74" ht="13.65" customHeight="1">
      <c r="A74" s="59">
        <v>70</v>
      </c>
      <c r="B74" t="s" s="60">
        <v>98</v>
      </c>
      <c r="C74" t="s" s="61">
        <v>14</v>
      </c>
      <c r="D74" s="59">
        <v>2</v>
      </c>
      <c r="E74" s="59">
        <v>6</v>
      </c>
      <c r="F74" s="46"/>
      <c r="G74" s="44"/>
      <c r="H74" s="46"/>
      <c r="I74" s="46"/>
      <c r="J74" s="46"/>
    </row>
    <row r="75" ht="13.65" customHeight="1">
      <c r="A75" s="59">
        <v>71</v>
      </c>
      <c r="B75" t="s" s="60">
        <v>99</v>
      </c>
      <c r="C75" t="s" s="61">
        <v>14</v>
      </c>
      <c r="D75" s="59">
        <v>2</v>
      </c>
      <c r="E75" s="59">
        <v>6</v>
      </c>
      <c r="F75" s="46"/>
      <c r="G75" s="44"/>
      <c r="H75" s="46"/>
      <c r="I75" s="46"/>
      <c r="J75" s="46"/>
    </row>
    <row r="76" ht="13.65" customHeight="1">
      <c r="A76" s="59">
        <v>72</v>
      </c>
      <c r="B76" t="s" s="60">
        <v>100</v>
      </c>
      <c r="C76" t="s" s="61">
        <v>14</v>
      </c>
      <c r="D76" s="59">
        <v>2</v>
      </c>
      <c r="E76" s="59">
        <v>6</v>
      </c>
      <c r="F76" s="46"/>
      <c r="G76" s="44"/>
      <c r="H76" s="46"/>
      <c r="I76" s="46"/>
      <c r="J76" s="46"/>
    </row>
    <row r="77" ht="13.65" customHeight="1">
      <c r="A77" s="59">
        <v>73</v>
      </c>
      <c r="B77" t="s" s="60">
        <v>101</v>
      </c>
      <c r="C77" t="s" s="61">
        <v>14</v>
      </c>
      <c r="D77" s="59">
        <v>2</v>
      </c>
      <c r="E77" s="59">
        <v>6</v>
      </c>
      <c r="F77" s="46"/>
      <c r="G77" s="44"/>
      <c r="H77" s="46"/>
      <c r="I77" s="46"/>
      <c r="J77" s="46"/>
    </row>
    <row r="78" ht="13.65" customHeight="1">
      <c r="A78" s="59">
        <v>74</v>
      </c>
      <c r="B78" t="s" s="60">
        <v>102</v>
      </c>
      <c r="C78" t="s" s="61">
        <v>14</v>
      </c>
      <c r="D78" s="59">
        <v>2</v>
      </c>
      <c r="E78" s="59">
        <v>6</v>
      </c>
      <c r="F78" s="46"/>
      <c r="G78" s="44"/>
      <c r="H78" s="46"/>
      <c r="I78" s="46"/>
      <c r="J78" s="46"/>
    </row>
    <row r="79" ht="13.65" customHeight="1">
      <c r="A79" s="59">
        <v>75</v>
      </c>
      <c r="B79" t="s" s="60">
        <v>103</v>
      </c>
      <c r="C79" t="s" s="61">
        <v>14</v>
      </c>
      <c r="D79" s="59">
        <v>2</v>
      </c>
      <c r="E79" s="59">
        <v>6</v>
      </c>
      <c r="F79" s="46"/>
      <c r="G79" s="44"/>
      <c r="H79" s="46"/>
      <c r="I79" s="46"/>
      <c r="J79" s="46"/>
    </row>
    <row r="80" ht="13.65" customHeight="1">
      <c r="A80" s="59">
        <v>76</v>
      </c>
      <c r="B80" t="s" s="60">
        <v>104</v>
      </c>
      <c r="C80" t="s" s="61">
        <v>14</v>
      </c>
      <c r="D80" s="59">
        <v>2</v>
      </c>
      <c r="E80" s="59">
        <v>6</v>
      </c>
      <c r="F80" s="46"/>
      <c r="G80" s="44"/>
      <c r="H80" s="46"/>
      <c r="I80" s="46"/>
      <c r="J80" s="46"/>
    </row>
    <row r="81" ht="13.65" customHeight="1">
      <c r="A81" s="59">
        <v>77</v>
      </c>
      <c r="B81" t="s" s="60">
        <v>105</v>
      </c>
      <c r="C81" t="s" s="61">
        <v>14</v>
      </c>
      <c r="D81" s="59">
        <v>2</v>
      </c>
      <c r="E81" s="59">
        <v>6</v>
      </c>
      <c r="F81" s="46"/>
      <c r="G81" s="44"/>
      <c r="H81" s="46"/>
      <c r="I81" s="46"/>
      <c r="J81" s="46"/>
    </row>
    <row r="82" ht="13.65" customHeight="1">
      <c r="A82" s="46"/>
      <c r="B82" s="44"/>
      <c r="C82" s="46"/>
      <c r="D82" s="46"/>
      <c r="E82" s="46"/>
      <c r="F82" s="46"/>
      <c r="G82" s="44"/>
      <c r="H82" s="46"/>
      <c r="I82" s="46"/>
      <c r="J82" s="46"/>
    </row>
    <row r="83" ht="13.65" customHeight="1">
      <c r="A83" s="46"/>
      <c r="B83" s="44"/>
      <c r="C83" s="46"/>
      <c r="D83" s="46"/>
      <c r="E83" s="46"/>
      <c r="F83" s="46"/>
      <c r="G83" s="44"/>
      <c r="H83" s="46"/>
      <c r="I83" s="46"/>
      <c r="J83" s="46"/>
    </row>
    <row r="84" ht="13.65" customHeight="1">
      <c r="A84" s="46"/>
      <c r="B84" s="44"/>
      <c r="C84" s="46"/>
      <c r="D84" s="46"/>
      <c r="E84" s="46"/>
      <c r="F84" s="46"/>
      <c r="G84" s="44"/>
      <c r="H84" s="46"/>
      <c r="I84" s="46"/>
      <c r="J84" s="46"/>
    </row>
    <row r="85" ht="13.65" customHeight="1">
      <c r="A85" s="46"/>
      <c r="B85" s="44"/>
      <c r="C85" s="46"/>
      <c r="D85" s="46"/>
      <c r="E85" s="46"/>
      <c r="F85" s="46"/>
      <c r="G85" s="44"/>
      <c r="H85" s="46"/>
      <c r="I85" s="46"/>
      <c r="J85" s="46"/>
    </row>
    <row r="86" ht="13.65" customHeight="1">
      <c r="A86" s="46"/>
      <c r="B86" s="44"/>
      <c r="C86" s="46"/>
      <c r="D86" s="46"/>
      <c r="E86" s="46"/>
      <c r="F86" s="46"/>
      <c r="G86" s="44"/>
      <c r="H86" s="46"/>
      <c r="I86" s="46"/>
      <c r="J86" s="46"/>
    </row>
    <row r="87" ht="13.65" customHeight="1">
      <c r="A87" s="46"/>
      <c r="B87" s="44"/>
      <c r="C87" s="46"/>
      <c r="D87" s="46"/>
      <c r="E87" s="46"/>
      <c r="F87" s="46"/>
      <c r="G87" s="44"/>
      <c r="H87" s="46"/>
      <c r="I87" s="46"/>
      <c r="J87" s="46"/>
    </row>
    <row r="88" ht="13.65" customHeight="1">
      <c r="A88" s="46"/>
      <c r="B88" s="44"/>
      <c r="C88" s="46"/>
      <c r="D88" s="46"/>
      <c r="E88" s="46"/>
      <c r="F88" s="46"/>
      <c r="G88" s="44"/>
      <c r="H88" s="46"/>
      <c r="I88" s="46"/>
      <c r="J88" s="46"/>
    </row>
    <row r="89" ht="13.65" customHeight="1">
      <c r="A89" s="46"/>
      <c r="B89" s="44"/>
      <c r="C89" s="46"/>
      <c r="D89" s="46"/>
      <c r="E89" s="46"/>
      <c r="F89" s="46"/>
      <c r="G89" s="44"/>
      <c r="H89" s="46"/>
      <c r="I89" s="46"/>
      <c r="J89" s="46"/>
    </row>
    <row r="90" ht="13.65" customHeight="1">
      <c r="A90" s="46"/>
      <c r="B90" s="44"/>
      <c r="C90" s="46"/>
      <c r="D90" s="46"/>
      <c r="E90" s="46"/>
      <c r="F90" s="46"/>
      <c r="G90" s="44"/>
      <c r="H90" s="46"/>
      <c r="I90" s="46"/>
      <c r="J90" s="46"/>
    </row>
    <row r="91" ht="13.65" customHeight="1">
      <c r="A91" s="46"/>
      <c r="B91" s="44"/>
      <c r="C91" s="46"/>
      <c r="D91" s="46"/>
      <c r="E91" s="46"/>
      <c r="F91" s="46"/>
      <c r="G91" s="44"/>
      <c r="H91" s="46"/>
      <c r="I91" s="46"/>
      <c r="J91" s="46"/>
    </row>
    <row r="92" ht="13.65" customHeight="1">
      <c r="A92" s="46"/>
      <c r="B92" s="44"/>
      <c r="C92" s="46"/>
      <c r="D92" s="46"/>
      <c r="E92" s="46"/>
      <c r="F92" s="46"/>
      <c r="G92" s="44"/>
      <c r="H92" s="46"/>
      <c r="I92" s="46"/>
      <c r="J92" s="46"/>
    </row>
    <row r="93" ht="13.65" customHeight="1">
      <c r="A93" s="46"/>
      <c r="B93" s="44"/>
      <c r="C93" s="46"/>
      <c r="D93" s="46"/>
      <c r="E93" s="46"/>
      <c r="F93" s="46"/>
      <c r="G93" s="44"/>
      <c r="H93" s="46"/>
      <c r="I93" s="46"/>
      <c r="J93" s="46"/>
    </row>
    <row r="94" ht="13.65" customHeight="1">
      <c r="A94" s="46"/>
      <c r="B94" s="44"/>
      <c r="C94" s="46"/>
      <c r="D94" s="46"/>
      <c r="E94" s="46"/>
      <c r="F94" s="46"/>
      <c r="G94" s="44"/>
      <c r="H94" s="46"/>
      <c r="I94" s="46"/>
      <c r="J94" s="46"/>
    </row>
    <row r="95" ht="13.65" customHeight="1">
      <c r="A95" s="46"/>
      <c r="B95" s="44"/>
      <c r="C95" s="46"/>
      <c r="D95" s="46"/>
      <c r="E95" s="46"/>
      <c r="F95" s="46"/>
      <c r="G95" s="44"/>
      <c r="H95" s="46"/>
      <c r="I95" s="46"/>
      <c r="J95" s="46"/>
    </row>
    <row r="96" ht="13.65" customHeight="1">
      <c r="A96" s="46"/>
      <c r="B96" s="44"/>
      <c r="C96" s="46"/>
      <c r="D96" s="46"/>
      <c r="E96" s="46"/>
      <c r="F96" s="46"/>
      <c r="G96" s="44"/>
      <c r="H96" s="46"/>
      <c r="I96" s="46"/>
      <c r="J96" s="46"/>
    </row>
    <row r="97" ht="13.65" customHeight="1">
      <c r="A97" s="46"/>
      <c r="B97" s="44"/>
      <c r="C97" s="46"/>
      <c r="D97" s="46"/>
      <c r="E97" s="46"/>
      <c r="F97" s="46"/>
      <c r="G97" s="44"/>
      <c r="H97" s="46"/>
      <c r="I97" s="46"/>
      <c r="J97" s="46"/>
    </row>
    <row r="98" ht="13.65" customHeight="1">
      <c r="A98" s="46"/>
      <c r="B98" s="44"/>
      <c r="C98" s="46"/>
      <c r="D98" s="46"/>
      <c r="E98" s="46"/>
      <c r="F98" s="46"/>
      <c r="G98" s="44"/>
      <c r="H98" s="46"/>
      <c r="I98" s="46"/>
      <c r="J98" s="46"/>
    </row>
    <row r="99" ht="13.65" customHeight="1">
      <c r="A99" s="46"/>
      <c r="B99" s="44"/>
      <c r="C99" s="46"/>
      <c r="D99" s="46"/>
      <c r="E99" s="46"/>
      <c r="F99" s="46"/>
      <c r="G99" s="44"/>
      <c r="H99" s="46"/>
      <c r="I99" s="46"/>
      <c r="J99" s="46"/>
    </row>
    <row r="100" ht="13.65" customHeight="1">
      <c r="A100" s="46"/>
      <c r="B100" s="44"/>
      <c r="C100" s="46"/>
      <c r="D100" s="46"/>
      <c r="E100" s="46"/>
      <c r="F100" s="46"/>
      <c r="G100" s="44"/>
      <c r="H100" s="46"/>
      <c r="I100" s="46"/>
      <c r="J100" s="46"/>
    </row>
    <row r="101" ht="13.65" customHeight="1">
      <c r="A101" s="46"/>
      <c r="B101" s="44"/>
      <c r="C101" s="46"/>
      <c r="D101" s="46"/>
      <c r="E101" s="46"/>
      <c r="F101" s="46"/>
      <c r="G101" s="44"/>
      <c r="H101" s="46"/>
      <c r="I101" s="46"/>
      <c r="J101" s="46"/>
    </row>
    <row r="102" ht="13.65" customHeight="1">
      <c r="A102" s="46"/>
      <c r="B102" s="44"/>
      <c r="C102" s="46"/>
      <c r="D102" s="46"/>
      <c r="E102" s="46"/>
      <c r="F102" s="46"/>
      <c r="G102" s="44"/>
      <c r="H102" s="46"/>
      <c r="I102" s="46"/>
      <c r="J102" s="46"/>
    </row>
  </sheetData>
  <pageMargins left="0.75" right="0.75" top="1" bottom="1" header="0.5" footer="0.5"/>
  <pageSetup firstPageNumber="1" fitToHeight="1" fitToWidth="1" scale="100" useFirstPageNumber="0" orientation="landscape" pageOrder="downThenOver"/>
  <headerFooter>
    <oddFooter>&amp;C&amp;"Helvetica Neue,Regular"&amp;12&amp;K000000&amp;P</oddFooter>
  </headerFooter>
  <drawing r:id="rId1"/>
  <legacyDrawing r:id="rId2"/>
</worksheet>
</file>

<file path=xl/worksheets/sheet3.xml><?xml version="1.0" encoding="utf-8"?>
<worksheet xmlns:r="http://schemas.openxmlformats.org/officeDocument/2006/relationships" xmlns="http://schemas.openxmlformats.org/spreadsheetml/2006/main">
  <dimension ref="A1:Z110"/>
  <sheetViews>
    <sheetView workbookViewId="0" showGridLines="0" defaultGridColor="1"/>
  </sheetViews>
  <sheetFormatPr defaultColWidth="10.8333" defaultRowHeight="12" customHeight="1" outlineLevelRow="0" outlineLevelCol="0"/>
  <cols>
    <col min="1" max="1" width="11.8516" style="63" customWidth="1"/>
    <col min="2" max="2" width="8.85156" style="63" customWidth="1"/>
    <col min="3" max="3" width="8.85156" style="63" customWidth="1"/>
    <col min="4" max="4" width="8.85156" style="63" customWidth="1"/>
    <col min="5" max="5" width="14.5" style="63" customWidth="1"/>
    <col min="6" max="6" width="15.6719" style="63" customWidth="1"/>
    <col min="7" max="7" width="5.5" style="63" customWidth="1"/>
    <col min="8" max="8" width="5.5" style="63" customWidth="1"/>
    <col min="9" max="9" width="7.35156" style="63" customWidth="1"/>
    <col min="10" max="10" width="4.35156" style="63" customWidth="1"/>
    <col min="11" max="11" width="6.85156" style="63" customWidth="1"/>
    <col min="12" max="12" width="6.85156" style="63" customWidth="1"/>
    <col min="13" max="13" width="6.85156" style="63" customWidth="1"/>
    <col min="14" max="14" width="9.17188" style="63" customWidth="1"/>
    <col min="15" max="15" width="9.17188" style="63" customWidth="1"/>
    <col min="16" max="16" width="9.17188" style="63" customWidth="1"/>
    <col min="17" max="17" width="10.5" style="63" customWidth="1"/>
    <col min="18" max="18" width="8.85156" style="63" customWidth="1"/>
    <col min="19" max="19" width="8.85156" style="63" customWidth="1"/>
    <col min="20" max="20" width="8.85156" style="63" customWidth="1"/>
    <col min="21" max="21" width="8.85156" style="63" customWidth="1"/>
    <col min="22" max="22" width="8.85156" style="63" customWidth="1"/>
    <col min="23" max="23" width="8.85156" style="63" customWidth="1"/>
    <col min="24" max="24" width="8.85156" style="63" customWidth="1"/>
    <col min="25" max="25" width="8.85156" style="63" customWidth="1"/>
    <col min="26" max="26" width="8.85156" style="63" customWidth="1"/>
    <col min="27" max="256" width="10.8516" style="63" customWidth="1"/>
  </cols>
  <sheetData>
    <row r="1" ht="17" customHeight="1">
      <c r="A1" t="s" s="43">
        <v>106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" customHeight="1">
      <c r="A2" s="2"/>
      <c r="B2" s="2"/>
      <c r="C2" s="2"/>
      <c r="D2" s="2"/>
      <c r="E2" s="2"/>
      <c r="F2" s="2"/>
      <c r="G2" s="6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" customHeight="1">
      <c r="A3" t="s" s="65">
        <v>107</v>
      </c>
      <c r="B3" s="2"/>
      <c r="C3" s="2"/>
      <c r="D3" s="66">
        <v>137</v>
      </c>
      <c r="E3" s="2"/>
      <c r="F3" t="s" s="67">
        <v>108</v>
      </c>
      <c r="G3" s="68">
        <f>IF(COUNT(B28:B39)=0,1,COUNT(B28:B39))</f>
        <v>5</v>
      </c>
      <c r="H3" s="69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" customHeight="1">
      <c r="A4" t="s" s="65">
        <v>109</v>
      </c>
      <c r="B4" s="2"/>
      <c r="C4" s="2"/>
      <c r="D4" s="66">
        <v>3</v>
      </c>
      <c r="E4" t="s" s="65">
        <v>110</v>
      </c>
      <c r="F4" t="s" s="67">
        <v>111</v>
      </c>
      <c r="G4" s="68">
        <f>IF(COUNT(D28:D51)=0,1,COUNT(D28:D51)+1)</f>
        <v>3</v>
      </c>
      <c r="H4" s="6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" customHeight="1">
      <c r="A5" s="2"/>
      <c r="B5" s="2"/>
      <c r="C5" s="2"/>
      <c r="D5" s="2"/>
      <c r="E5" s="2"/>
      <c r="F5" t="s" s="67">
        <v>112</v>
      </c>
      <c r="G5" s="68">
        <f>IF(G4&gt;D4,G4-D4,0)</f>
        <v>0</v>
      </c>
      <c r="H5" s="6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t="s" s="70">
        <v>113</v>
      </c>
    </row>
    <row r="6" ht="12" customHeight="1">
      <c r="A6" t="s" s="71">
        <v>114</v>
      </c>
      <c r="B6" s="2"/>
      <c r="C6" s="2"/>
      <c r="D6" s="2"/>
      <c r="E6" s="2"/>
      <c r="F6" t="s" s="67">
        <v>115</v>
      </c>
      <c r="G6" s="68">
        <f>$G$4-$G$5</f>
        <v>3</v>
      </c>
      <c r="H6" s="69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t="s" s="70">
        <v>116</v>
      </c>
    </row>
    <row r="7" ht="12" customHeight="1">
      <c r="A7" t="s" s="65">
        <v>117</v>
      </c>
      <c r="B7" s="2"/>
      <c r="C7" s="2"/>
      <c r="D7" s="72">
        <v>30</v>
      </c>
      <c r="E7" s="2"/>
      <c r="F7" s="2"/>
      <c r="G7" s="73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t="s" s="70">
        <v>118</v>
      </c>
    </row>
    <row r="8" ht="12" customHeight="1">
      <c r="A8" s="74">
        <f t="shared" si="4" ref="A8:A18">D$4</f>
        <v>3</v>
      </c>
      <c r="B8" s="74"/>
      <c r="C8" s="75"/>
      <c r="D8" s="76">
        <f>IF(D28="","",AVERAGE(OFFSET(D27,$G$5,0,$G$6,1)))</f>
        <v>25</v>
      </c>
      <c r="E8" s="69"/>
      <c r="F8" s="2"/>
      <c r="G8" s="6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t="s" s="70">
        <v>119</v>
      </c>
    </row>
    <row r="9" ht="12" customHeight="1">
      <c r="A9" t="s" s="65">
        <v>120</v>
      </c>
      <c r="B9" s="2"/>
      <c r="C9" s="75"/>
      <c r="D9" s="76">
        <f>IF(D28="","",AVERAGE(OFFSET(D27,1,0,$G$3,1)))</f>
        <v>25</v>
      </c>
      <c r="E9" s="69"/>
      <c r="F9" t="s" s="67">
        <v>121</v>
      </c>
      <c r="G9" s="68">
        <f>IF(M28="",1,COUNT(M28:M110))</f>
        <v>7</v>
      </c>
      <c r="H9" s="6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t="s" s="70">
        <v>122</v>
      </c>
    </row>
    <row r="10" ht="12" customHeight="1">
      <c r="A10" t="s" s="65">
        <v>123</v>
      </c>
      <c r="B10" s="2"/>
      <c r="C10" s="75"/>
      <c r="D10" s="76">
        <v>25</v>
      </c>
      <c r="E10" s="69"/>
      <c r="F10" s="2"/>
      <c r="G10" s="73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t="s" s="70">
        <v>124</v>
      </c>
    </row>
    <row r="11" ht="12" customHeight="1">
      <c r="A11" t="s" s="65">
        <v>125</v>
      </c>
      <c r="B11" s="2"/>
      <c r="C11" s="75"/>
      <c r="D11" s="76">
        <v>25</v>
      </c>
      <c r="E11" s="69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t="s" s="70">
        <v>126</v>
      </c>
    </row>
    <row r="12" ht="12" customHeight="1">
      <c r="A12" t="s" s="65">
        <v>127</v>
      </c>
      <c r="B12" s="2"/>
      <c r="C12" s="75"/>
      <c r="D12" s="76">
        <f>IF(M29="","",M28-M29)</f>
        <v>25</v>
      </c>
      <c r="E12" s="69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t="s" s="70">
        <v>128</v>
      </c>
    </row>
    <row r="13" ht="12" customHeight="1">
      <c r="A13" s="2"/>
      <c r="B13" s="2"/>
      <c r="C13" s="2"/>
      <c r="D13" s="73"/>
      <c r="E13" s="2"/>
      <c r="F13" t="s" s="77">
        <v>129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t="s" s="70">
        <v>130</v>
      </c>
    </row>
    <row r="14" ht="12" customHeight="1">
      <c r="A14" t="s" s="71">
        <v>131</v>
      </c>
      <c r="B14" s="2"/>
      <c r="C14" s="2"/>
      <c r="D14" s="6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" customHeight="1">
      <c r="A15" t="s" s="65">
        <v>132</v>
      </c>
      <c r="B15" s="2"/>
      <c r="C15" s="75"/>
      <c r="D15" s="78">
        <f>IF(D7="",0,ROUNDUP(D3/D7*0.6,0))</f>
        <v>3</v>
      </c>
      <c r="E15" s="69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" customHeight="1">
      <c r="A16" t="s" s="65">
        <v>133</v>
      </c>
      <c r="B16" s="2"/>
      <c r="C16" s="75"/>
      <c r="D16" s="78">
        <f>IF(D7="",0,ROUNDUP(D3/D7,0))</f>
        <v>5</v>
      </c>
      <c r="E16" s="69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" customHeight="1">
      <c r="A17" t="s" s="65">
        <v>134</v>
      </c>
      <c r="B17" s="2"/>
      <c r="C17" s="75"/>
      <c r="D17" s="78">
        <f>IF(D7="",0,ROUNDUP(D3/D7*1.6,0))</f>
        <v>8</v>
      </c>
      <c r="E17" s="69"/>
      <c r="F17" t="s" s="65">
        <v>135</v>
      </c>
      <c r="G17" s="66">
        <f>IF(OR(D28="",D29=""),1,STDEV(D28:D51))</f>
        <v>2.82842712474619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" customHeight="1">
      <c r="A18" s="74">
        <f t="shared" si="4"/>
        <v>3</v>
      </c>
      <c r="B18" s="74"/>
      <c r="C18" s="75"/>
      <c r="D18" s="78">
        <v>6</v>
      </c>
      <c r="E18" s="69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" customHeight="1">
      <c r="A19" t="s" s="65">
        <v>136</v>
      </c>
      <c r="B19" s="2"/>
      <c r="C19" s="75"/>
      <c r="D19" s="78">
        <v>6</v>
      </c>
      <c r="E19" s="69"/>
      <c r="F19" t="s" s="65">
        <v>137</v>
      </c>
      <c r="G19" s="66">
        <v>28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" customHeight="1">
      <c r="A20" t="s" s="65">
        <v>123</v>
      </c>
      <c r="B20" s="2"/>
      <c r="C20" s="75"/>
      <c r="D20" s="78">
        <v>6</v>
      </c>
      <c r="E20" s="69"/>
      <c r="F20" t="s" s="65">
        <v>138</v>
      </c>
      <c r="G20" s="66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" customHeight="1">
      <c r="A21" t="s" s="65">
        <v>125</v>
      </c>
      <c r="B21" s="2"/>
      <c r="C21" s="75"/>
      <c r="D21" s="78">
        <v>6</v>
      </c>
      <c r="E21" s="69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" customHeight="1">
      <c r="A22" t="s" s="65">
        <v>127</v>
      </c>
      <c r="B22" s="2"/>
      <c r="C22" s="75"/>
      <c r="D22" s="78">
        <f>IF(COUNT(M28:M51)-1&gt;0,COUNT(M28:M51)-1,"")</f>
        <v>6</v>
      </c>
      <c r="E22" s="69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" customHeight="1">
      <c r="A23" t="s" s="65">
        <v>139</v>
      </c>
      <c r="B23" s="2"/>
      <c r="C23" s="75"/>
      <c r="D23" s="78">
        <v>6</v>
      </c>
      <c r="E23" s="69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" customHeight="1">
      <c r="A24" t="s" s="65">
        <v>140</v>
      </c>
      <c r="B24" s="2"/>
      <c r="C24" s="75"/>
      <c r="D24" s="78">
        <v>6</v>
      </c>
      <c r="E24" s="69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" customHeight="1">
      <c r="A25" s="2"/>
      <c r="B25" s="2"/>
      <c r="C25" s="2"/>
      <c r="D25" s="73"/>
      <c r="E25" s="2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64"/>
      <c r="B26" s="64"/>
      <c r="C26" s="64"/>
      <c r="D26" s="64"/>
      <c r="E26" s="79"/>
      <c r="F26" t="s" s="80">
        <v>127</v>
      </c>
      <c r="G26" s="81"/>
      <c r="H26" s="81"/>
      <c r="I26" s="81"/>
      <c r="J26" s="81"/>
      <c r="K26" s="81"/>
      <c r="L26" s="81"/>
      <c r="M26" s="81"/>
      <c r="N26" s="81"/>
      <c r="O26" t="s" s="80">
        <v>141</v>
      </c>
      <c r="P26" s="81"/>
      <c r="Q26" s="81"/>
      <c r="R26" s="69"/>
      <c r="S26" s="2"/>
      <c r="T26" s="2"/>
      <c r="U26" s="2"/>
      <c r="V26" s="2"/>
      <c r="W26" s="2"/>
      <c r="X26" s="2"/>
      <c r="Y26" s="2"/>
      <c r="Z26" s="2"/>
    </row>
    <row r="27" ht="25.15" customHeight="1">
      <c r="A27" t="s" s="82">
        <v>1</v>
      </c>
      <c r="B27" t="s" s="83">
        <v>142</v>
      </c>
      <c r="C27" t="s" s="83">
        <v>143</v>
      </c>
      <c r="D27" t="s" s="84">
        <v>144</v>
      </c>
      <c r="E27" t="s" s="84">
        <v>145</v>
      </c>
      <c r="F27" t="s" s="80">
        <v>146</v>
      </c>
      <c r="G27" t="s" s="85">
        <v>147</v>
      </c>
      <c r="H27" s="86"/>
      <c r="I27" t="s" s="80">
        <v>148</v>
      </c>
      <c r="J27" s="87"/>
      <c r="K27" t="s" s="80">
        <v>149</v>
      </c>
      <c r="L27" t="s" s="80">
        <v>150</v>
      </c>
      <c r="M27" t="s" s="80">
        <v>151</v>
      </c>
      <c r="N27" t="s" s="88">
        <v>152</v>
      </c>
      <c r="O27" t="s" s="80">
        <v>153</v>
      </c>
      <c r="P27" t="s" s="80">
        <v>154</v>
      </c>
      <c r="Q27" t="s" s="80">
        <v>155</v>
      </c>
      <c r="R27" s="69"/>
      <c r="S27" s="2"/>
      <c r="T27" s="2"/>
      <c r="U27" s="2"/>
      <c r="V27" s="2"/>
      <c r="W27" s="2"/>
      <c r="X27" s="2"/>
      <c r="Y27" s="2"/>
      <c r="Z27" s="2"/>
    </row>
    <row r="28" ht="12" customHeight="1">
      <c r="A28" s="89">
        <v>1</v>
      </c>
      <c r="B28" s="90">
        <f>D3</f>
        <v>137</v>
      </c>
      <c r="C28" s="91">
        <v>23</v>
      </c>
      <c r="D28" s="92">
        <v>23</v>
      </c>
      <c r="E28" s="93">
        <f>B28</f>
        <v>137</v>
      </c>
      <c r="F28" s="68">
        <f>B28</f>
        <v>137</v>
      </c>
      <c r="G28" s="68">
        <f>F28</f>
        <v>137</v>
      </c>
      <c r="H28" s="68">
        <f>I28</f>
        <v>0</v>
      </c>
      <c r="I28" s="68">
        <v>0</v>
      </c>
      <c r="J28" s="69"/>
      <c r="K28" s="94">
        <f>IF(F28&lt;I28,I28,F28)</f>
        <v>137</v>
      </c>
      <c r="L28" s="68">
        <v>137.6666666666667</v>
      </c>
      <c r="M28" s="68">
        <f>L28</f>
        <v>137.6666666666667</v>
      </c>
      <c r="N28" s="68">
        <f t="shared" si="22" ref="N28:N51">OFFSET($I$27,$G$4,0,1,1)</f>
        <v>0</v>
      </c>
      <c r="O28" s="95">
        <f t="shared" si="23" ref="O28:O51">D$9</f>
        <v>25</v>
      </c>
      <c r="P28" s="96">
        <f t="shared" si="24" ref="P28:P51">D$10</f>
        <v>25</v>
      </c>
      <c r="Q28" s="96">
        <f t="shared" si="25" ref="Q28:Q51">D$11</f>
        <v>25</v>
      </c>
      <c r="R28" s="2"/>
      <c r="S28" s="2"/>
      <c r="T28" s="2"/>
      <c r="U28" s="2"/>
      <c r="V28" s="2"/>
      <c r="W28" s="2"/>
      <c r="X28" s="2"/>
      <c r="Y28" s="2"/>
      <c r="Z28" s="2"/>
    </row>
    <row r="29" ht="12" customHeight="1">
      <c r="A29" s="97">
        <v>2</v>
      </c>
      <c r="B29" s="98">
        <f>IF(OR(B28="",C28=""),"",IF(D28="",IF(B28-C28&lt;=0,"",B28-C28),IF(B28-D28&lt;=0,"",B28-D28)))</f>
        <v>114</v>
      </c>
      <c r="C29" s="99">
        <v>29</v>
      </c>
      <c r="D29" s="100">
        <v>27</v>
      </c>
      <c r="E29" s="101">
        <f>IF(B29="","",IF(D28="",E28,B29+SUM(D$28:D28)))</f>
        <v>137</v>
      </c>
      <c r="F29" s="68">
        <f>IF(B29="",IF(B28="","",IF(D28="","",I28)),IF(AND(D28="",C28=""),"",IF(AND(D28="",C28&lt;&gt;""),IF(I28&gt;F28,F28,I28),F28-D28)))</f>
        <v>114</v>
      </c>
      <c r="G29" s="68">
        <f>F29</f>
        <v>114</v>
      </c>
      <c r="H29" s="68">
        <f>I29</f>
        <v>0</v>
      </c>
      <c r="I29" s="68">
        <f>IF(B29="",IF(B28="","",IF(D28="","",F28-D28)),IF(AND(C28="",D28=""),"",IF(AND(D28="",C28&lt;&gt;""),IF(I28&gt;F28,I28-C28,F28-C28),B$28-B29-SUM(D$28:D28))))</f>
        <v>0</v>
      </c>
      <c r="J29" s="69"/>
      <c r="K29" s="102">
        <f>IF(F29&lt;I29,I29,F29)</f>
        <v>114</v>
      </c>
      <c r="L29" s="68">
        <v>112.6666666666667</v>
      </c>
      <c r="M29" s="68">
        <f>IF(L29=L28,"",L29)</f>
        <v>112.6666666666667</v>
      </c>
      <c r="N29" s="68">
        <f t="shared" si="22"/>
        <v>0</v>
      </c>
      <c r="O29" s="103">
        <f t="shared" si="23"/>
        <v>25</v>
      </c>
      <c r="P29" s="104">
        <f t="shared" si="24"/>
        <v>25</v>
      </c>
      <c r="Q29" s="104">
        <f t="shared" si="25"/>
        <v>25</v>
      </c>
      <c r="R29" s="2"/>
      <c r="S29" s="2"/>
      <c r="T29" s="2"/>
      <c r="U29" s="2"/>
      <c r="V29" s="2"/>
      <c r="W29" s="2"/>
      <c r="X29" s="2"/>
      <c r="Y29" s="2"/>
      <c r="Z29" s="2"/>
    </row>
    <row r="30" ht="12" customHeight="1">
      <c r="A30" s="97">
        <v>3</v>
      </c>
      <c r="B30" s="98">
        <f>IF(OR(B29="",C29=""),"",IF(D29="",IF(B29-C29&lt;=0,"",B29-C29),IF(B29-D29&lt;=0,"",B29-D29)))</f>
        <v>87</v>
      </c>
      <c r="C30" s="99">
        <v>31</v>
      </c>
      <c r="D30" s="105"/>
      <c r="E30" s="101">
        <f>IF(B30="","",IF(D29="",E29,B30+SUM(D$28:D29)))</f>
        <v>137</v>
      </c>
      <c r="F30" s="68">
        <f>IF(B30="",IF(B29="","",IF(D29="","",I29)),IF(AND(D29="",C29=""),"",IF(AND(D29="",C29&lt;&gt;""),IF(I29&gt;F29,F29,I29),F29-D29)))</f>
        <v>87</v>
      </c>
      <c r="G30" s="68">
        <f>F30</f>
        <v>87</v>
      </c>
      <c r="H30" s="68">
        <f>I30</f>
        <v>0</v>
      </c>
      <c r="I30" s="68">
        <f>IF(B30="",IF(B29="","",IF(D29="","",F29-D29)),IF(AND(C29="",D29=""),"",IF(AND(D29="",C29&lt;&gt;""),IF(I29&gt;F29,I29-C29,F29-C29),B$28-B30-SUM(D$28:D29))))</f>
        <v>0</v>
      </c>
      <c r="J30" s="69"/>
      <c r="K30" s="102">
        <f>IF(F30&lt;I30,I30,F30)</f>
        <v>87</v>
      </c>
      <c r="L30" s="68">
        <v>87.66666666666669</v>
      </c>
      <c r="M30" s="68">
        <f>IF(L30=L29,"",L30)</f>
        <v>87.66666666666669</v>
      </c>
      <c r="N30" s="68">
        <f t="shared" si="22"/>
        <v>0</v>
      </c>
      <c r="O30" s="103">
        <f t="shared" si="23"/>
        <v>25</v>
      </c>
      <c r="P30" s="104">
        <f t="shared" si="24"/>
        <v>25</v>
      </c>
      <c r="Q30" s="104">
        <f t="shared" si="25"/>
        <v>25</v>
      </c>
      <c r="R30" s="2"/>
      <c r="S30" s="2"/>
      <c r="T30" s="2"/>
      <c r="U30" s="2"/>
      <c r="V30" s="2"/>
      <c r="W30" s="2"/>
      <c r="X30" s="2"/>
      <c r="Y30" s="2"/>
      <c r="Z30" s="2"/>
    </row>
    <row r="31" ht="12" customHeight="1">
      <c r="A31" s="97">
        <v>4</v>
      </c>
      <c r="B31" s="98">
        <f>IF(OR(B30="",C30=""),"",IF(D30="",IF(B30-C30&lt;=0,"",B30-C30),IF(B30-D30&lt;=0,"",B30-D30)))</f>
        <v>56</v>
      </c>
      <c r="C31" s="99">
        <v>28</v>
      </c>
      <c r="D31" s="105"/>
      <c r="E31" s="101">
        <f>IF(B31="","",IF(D30="",E30,B31+SUM(D$28:D30)))</f>
        <v>137</v>
      </c>
      <c r="F31" s="68">
        <f>IF(B31="",IF(B30="","",IF(D30="","",I30)),IF(AND(D30="",C30=""),"",IF(AND(D30="",C30&lt;&gt;""),IF(I30&gt;F30,F30,I30),F30-D30)))</f>
        <v>0</v>
      </c>
      <c r="G31" s="68">
        <f>F31</f>
        <v>0</v>
      </c>
      <c r="H31" s="68">
        <f>I31</f>
        <v>56</v>
      </c>
      <c r="I31" s="68">
        <f>IF(B31="",IF(B30="","",IF(D30="","",F30-D30)),IF(AND(C30="",D30=""),"",IF(AND(D30="",C30&lt;&gt;""),IF(I30&gt;F30,I30-C30,F30-C30),B$28-B31-SUM(D$28:D30))))</f>
        <v>56</v>
      </c>
      <c r="J31" s="69"/>
      <c r="K31" s="102">
        <f>IF(F31&lt;I31,I31,F31)</f>
        <v>56</v>
      </c>
      <c r="L31" s="68">
        <v>62.66666666666669</v>
      </c>
      <c r="M31" s="68">
        <f>IF(L31=L30,"",L31)</f>
        <v>62.66666666666669</v>
      </c>
      <c r="N31" s="68">
        <f t="shared" si="22"/>
        <v>0</v>
      </c>
      <c r="O31" s="103">
        <f t="shared" si="23"/>
        <v>25</v>
      </c>
      <c r="P31" s="104">
        <f t="shared" si="24"/>
        <v>25</v>
      </c>
      <c r="Q31" s="104">
        <f t="shared" si="25"/>
        <v>25</v>
      </c>
      <c r="R31" s="2"/>
      <c r="S31" s="2"/>
      <c r="T31" s="2"/>
      <c r="U31" s="2"/>
      <c r="V31" s="2"/>
      <c r="W31" s="2"/>
      <c r="X31" s="2"/>
      <c r="Y31" s="2"/>
      <c r="Z31" s="2"/>
    </row>
    <row r="32" ht="12" customHeight="1">
      <c r="A32" s="97">
        <v>5</v>
      </c>
      <c r="B32" s="98">
        <f>IF(OR(B31="",C31=""),"",IF(D31="",IF(B31-C31&lt;=0,"",B31-C31),IF(B31-D31&lt;=0,"",B31-D31)))</f>
        <v>28</v>
      </c>
      <c r="C32" s="99">
        <v>28</v>
      </c>
      <c r="D32" s="105"/>
      <c r="E32" s="101">
        <f>IF(B32="","",IF(D31="",E31,B32+SUM(D$28:D31)))</f>
        <v>137</v>
      </c>
      <c r="F32" s="68">
        <f>IF(B32="",IF(B31="","",IF(D31="","",I31)),IF(AND(D31="",C31=""),"",IF(AND(D31="",C31&lt;&gt;""),IF(I31&gt;F31,F31,I31),F31-D31)))</f>
        <v>0</v>
      </c>
      <c r="G32" s="68">
        <f>F32</f>
        <v>0</v>
      </c>
      <c r="H32" s="68">
        <f>I32</f>
        <v>28</v>
      </c>
      <c r="I32" s="68">
        <f>IF(B32="",IF(B31="","",IF(D31="","",F31-D31)),IF(AND(C31="",D31=""),"",IF(AND(D31="",C31&lt;&gt;""),IF(I31&gt;F31,I31-C31,F31-C31),B$28-B32-SUM(D$28:D31))))</f>
        <v>28</v>
      </c>
      <c r="J32" s="69"/>
      <c r="K32" s="102">
        <f>IF(F32&lt;I32,I32,F32)</f>
        <v>28</v>
      </c>
      <c r="L32" s="68">
        <v>37.66666666666669</v>
      </c>
      <c r="M32" s="68">
        <f>IF(L32=L31,"",L32)</f>
        <v>37.66666666666669</v>
      </c>
      <c r="N32" s="68">
        <f t="shared" si="22"/>
        <v>0</v>
      </c>
      <c r="O32" s="103">
        <f t="shared" si="23"/>
        <v>25</v>
      </c>
      <c r="P32" s="104">
        <f t="shared" si="24"/>
        <v>25</v>
      </c>
      <c r="Q32" s="104">
        <f t="shared" si="25"/>
        <v>25</v>
      </c>
      <c r="R32" s="2"/>
      <c r="S32" s="2"/>
      <c r="T32" s="2"/>
      <c r="U32" s="2"/>
      <c r="V32" s="2"/>
      <c r="W32" s="2"/>
      <c r="X32" s="2"/>
      <c r="Y32" s="2"/>
      <c r="Z32" s="2"/>
    </row>
    <row r="33" ht="12" customHeight="1">
      <c r="A33" s="97">
        <v>6</v>
      </c>
      <c r="B33" t="s" s="106">
        <f>IF(OR(B32="",C32=""),"",IF(D32="",IF(B32-C32&lt;=0,"",B32-C32),IF(B32-D32&lt;=0,"",B32-D32)))</f>
      </c>
      <c r="C33" s="107"/>
      <c r="D33" s="105"/>
      <c r="E33" t="s" s="108">
        <f>IF(B33="","",IF(D32="",E32,B33+SUM(D$28:D32)))</f>
      </c>
      <c r="F33" t="s" s="109">
        <f>IF(B33="",IF(B32="","",IF(D32="","",I32)),IF(AND(D32="",C32=""),"",IF(AND(D32="",C32&lt;&gt;""),IF(I32&gt;F32,F32,I32),F32-D32)))</f>
      </c>
      <c r="G33" t="s" s="109">
        <f>F33</f>
      </c>
      <c r="H33" t="s" s="109">
        <f>I33</f>
      </c>
      <c r="I33" t="s" s="109">
        <f>IF(B33="",IF(B32="","",IF(D32="","",F32-D32)),IF(AND(C32="",D32=""),"",IF(AND(D32="",C32&lt;&gt;""),IF(I32&gt;F32,I32-C32,F32-C32),B$28-B33-SUM(D$28:D32))))</f>
      </c>
      <c r="J33" s="69"/>
      <c r="K33" t="s" s="67">
        <f>IF(F33&lt;I33,I33,F33)</f>
      </c>
      <c r="L33" s="68">
        <v>12.66666666666669</v>
      </c>
      <c r="M33" s="68">
        <f>IF(L33=L32,"",L33)</f>
        <v>12.66666666666669</v>
      </c>
      <c r="N33" s="68">
        <f t="shared" si="22"/>
        <v>0</v>
      </c>
      <c r="O33" s="103">
        <f t="shared" si="23"/>
        <v>25</v>
      </c>
      <c r="P33" s="104">
        <f t="shared" si="24"/>
        <v>25</v>
      </c>
      <c r="Q33" s="104">
        <f t="shared" si="25"/>
        <v>25</v>
      </c>
      <c r="R33" s="2"/>
      <c r="S33" s="2"/>
      <c r="T33" s="2"/>
      <c r="U33" s="2"/>
      <c r="V33" s="2"/>
      <c r="W33" s="2"/>
      <c r="X33" s="2"/>
      <c r="Y33" s="2"/>
      <c r="Z33" s="2"/>
    </row>
    <row r="34" ht="12" customHeight="1">
      <c r="A34" s="97">
        <v>7</v>
      </c>
      <c r="B34" t="s" s="106">
        <f>IF(OR(B33="",C33=""),"",IF(D33="",IF(B33-C33&lt;=0,"",B33-C33),IF(B33-D33&lt;=0,"",B33-D33)))</f>
      </c>
      <c r="C34" s="107"/>
      <c r="D34" s="105"/>
      <c r="E34" t="s" s="108">
        <f>IF(B34="","",IF(D33="",E33,B34+SUM(D$28:D33)))</f>
      </c>
      <c r="F34" t="s" s="109">
        <f>IF(B34="",IF(B33="","",IF(D33="","",I33)),IF(AND(D33="",C33=""),"",IF(AND(D33="",C33&lt;&gt;""),IF(I33&gt;F33,F33,I33),F33-D33)))</f>
      </c>
      <c r="G34" t="s" s="109">
        <f>F34</f>
      </c>
      <c r="H34" t="s" s="109">
        <f>I34</f>
      </c>
      <c r="I34" t="s" s="109">
        <f>IF(B34="",IF(B33="","",IF(D33="","",F33-D33)),IF(AND(C33="",D33=""),"",IF(AND(D33="",C33&lt;&gt;""),IF(I33&gt;F33,I33-C33,F33-C33),B$28-B34-SUM(D$28:D33))))</f>
      </c>
      <c r="J34" s="69"/>
      <c r="K34" t="s" s="67">
        <f>IF(F34&lt;I34,I34,F34)</f>
      </c>
      <c r="L34" s="68">
        <v>0</v>
      </c>
      <c r="M34" s="68">
        <f>IF(L34=L33,"",L34)</f>
        <v>0</v>
      </c>
      <c r="N34" s="68">
        <f t="shared" si="22"/>
        <v>0</v>
      </c>
      <c r="O34" s="103">
        <f t="shared" si="23"/>
        <v>25</v>
      </c>
      <c r="P34" s="104">
        <f t="shared" si="24"/>
        <v>25</v>
      </c>
      <c r="Q34" s="104">
        <f t="shared" si="25"/>
        <v>25</v>
      </c>
      <c r="R34" s="2"/>
      <c r="S34" s="2"/>
      <c r="T34" s="2"/>
      <c r="U34" s="2"/>
      <c r="V34" s="2"/>
      <c r="W34" s="2"/>
      <c r="X34" s="2"/>
      <c r="Y34" s="2"/>
      <c r="Z34" s="2"/>
    </row>
    <row r="35" ht="12" customHeight="1">
      <c r="A35" s="110"/>
      <c r="B35" s="107"/>
      <c r="C35" s="107"/>
      <c r="D35" s="107"/>
      <c r="E35" s="111"/>
      <c r="F35" t="s" s="109">
        <f>IF(B35="",IF(B34="","",IF(D34="","",I34)),IF(AND(D34="",C34=""),"",IF(AND(D34="",C34&lt;&gt;""),IF(I34&gt;F34,F34,I34),F34-D34)))</f>
      </c>
      <c r="G35" t="s" s="109">
        <f>F35</f>
      </c>
      <c r="H35" t="s" s="109">
        <f>I35</f>
      </c>
      <c r="I35" t="s" s="109">
        <f>IF(B35="",IF(B34="","",IF(D34="","",F34-D34)),IF(AND(C34="",D34=""),"",IF(AND(D34="",C34&lt;&gt;""),IF(I34&gt;F34,I34-C34,F34-C34),B$28-B35-SUM(D$28:D34))))</f>
      </c>
      <c r="J35" s="69"/>
      <c r="K35" t="s" s="67">
        <f>IF(F35&lt;I35,I35,F35)</f>
      </c>
      <c r="L35" s="112"/>
      <c r="M35" t="s" s="109">
        <f>IF(L35=L34,"",L35)</f>
      </c>
      <c r="N35" s="68">
        <f t="shared" si="22"/>
        <v>0</v>
      </c>
      <c r="O35" s="103">
        <f t="shared" si="23"/>
        <v>25</v>
      </c>
      <c r="P35" s="104">
        <f t="shared" si="24"/>
        <v>25</v>
      </c>
      <c r="Q35" s="104">
        <f t="shared" si="25"/>
        <v>25</v>
      </c>
      <c r="R35" s="2"/>
      <c r="S35" s="2"/>
      <c r="T35" s="2"/>
      <c r="U35" s="2"/>
      <c r="V35" s="2"/>
      <c r="W35" s="2"/>
      <c r="X35" s="2"/>
      <c r="Y35" s="2"/>
      <c r="Z35" s="2"/>
    </row>
    <row r="36" ht="12" customHeight="1">
      <c r="A36" s="107"/>
      <c r="B36" s="107"/>
      <c r="C36" s="107"/>
      <c r="D36" s="107"/>
      <c r="E36" s="105"/>
      <c r="F36" t="s" s="109">
        <f>IF(B36="",IF(B35="","",IF(D35="","",I35)),IF(AND(D35="",C35=""),"",IF(AND(D35="",C35&lt;&gt;""),IF(I35&gt;F35,F35,I35),F35-D35)))</f>
      </c>
      <c r="G36" t="s" s="109">
        <f>F36</f>
      </c>
      <c r="H36" t="s" s="109">
        <f>I36</f>
      </c>
      <c r="I36" t="s" s="109">
        <f>IF(B36="",IF(B35="","",IF(D35="","",F35-D35)),IF(AND(C35="",D35=""),"",IF(AND(D35="",C35&lt;&gt;""),IF(I35&gt;F35,I35-C35,F35-C35),B$28-B36-SUM(D$28:D35))))</f>
      </c>
      <c r="J36" s="69"/>
      <c r="K36" t="s" s="67">
        <f>IF(F36&lt;I36,I36,F36)</f>
      </c>
      <c r="L36" s="112"/>
      <c r="M36" t="s" s="109">
        <f>IF(L36=L35,"",L36)</f>
      </c>
      <c r="N36" s="68">
        <f t="shared" si="22"/>
        <v>0</v>
      </c>
      <c r="O36" s="103">
        <f t="shared" si="23"/>
        <v>25</v>
      </c>
      <c r="P36" s="104">
        <f t="shared" si="24"/>
        <v>25</v>
      </c>
      <c r="Q36" s="104">
        <f t="shared" si="25"/>
        <v>25</v>
      </c>
      <c r="R36" s="2"/>
      <c r="S36" s="2"/>
      <c r="T36" s="2"/>
      <c r="U36" s="2"/>
      <c r="V36" s="2"/>
      <c r="W36" s="2"/>
      <c r="X36" s="2"/>
      <c r="Y36" s="2"/>
      <c r="Z36" s="2"/>
    </row>
    <row r="37" ht="12" customHeight="1">
      <c r="A37" s="107"/>
      <c r="B37" s="107"/>
      <c r="C37" s="107"/>
      <c r="D37" s="107"/>
      <c r="E37" s="105"/>
      <c r="F37" t="s" s="109">
        <f>IF(B37="",IF(B36="","",IF(D36="","",I36)),IF(AND(D36="",C36=""),"",IF(AND(D36="",C36&lt;&gt;""),IF(I36&gt;F36,F36,I36),F36-D36)))</f>
      </c>
      <c r="G37" t="s" s="109">
        <f>F37</f>
      </c>
      <c r="H37" t="s" s="109">
        <f>I37</f>
      </c>
      <c r="I37" t="s" s="109">
        <f>IF(B37="",IF(B36="","",IF(D36="","",F36-D36)),IF(AND(C36="",D36=""),"",IF(AND(D36="",C36&lt;&gt;""),IF(I36&gt;F36,I36-C36,F36-C36),B$28-B37-SUM(D$28:D36))))</f>
      </c>
      <c r="J37" s="69"/>
      <c r="K37" t="s" s="67">
        <f>IF(F37&lt;I37,I37,F37)</f>
      </c>
      <c r="L37" s="112"/>
      <c r="M37" t="s" s="109">
        <f>IF(L37=L36,"",L37)</f>
      </c>
      <c r="N37" s="68">
        <f t="shared" si="22"/>
        <v>0</v>
      </c>
      <c r="O37" s="103">
        <f t="shared" si="23"/>
        <v>25</v>
      </c>
      <c r="P37" s="104">
        <f t="shared" si="24"/>
        <v>25</v>
      </c>
      <c r="Q37" s="104">
        <f t="shared" si="25"/>
        <v>25</v>
      </c>
      <c r="R37" s="2"/>
      <c r="S37" s="2"/>
      <c r="T37" s="2"/>
      <c r="U37" s="2"/>
      <c r="V37" s="2"/>
      <c r="W37" s="2"/>
      <c r="X37" s="2"/>
      <c r="Y37" s="2"/>
      <c r="Z37" s="2"/>
    </row>
    <row r="38" ht="12" customHeight="1">
      <c r="A38" s="107"/>
      <c r="B38" s="107"/>
      <c r="C38" s="107"/>
      <c r="D38" s="107"/>
      <c r="E38" s="105"/>
      <c r="F38" t="s" s="109">
        <f>IF(B38="",IF(B37="","",IF(D37="","",I37)),IF(AND(D37="",C37=""),"",IF(AND(D37="",C37&lt;&gt;""),IF(I37&gt;F37,F37,I37),F37-D37)))</f>
      </c>
      <c r="G38" t="s" s="109">
        <f>F38</f>
      </c>
      <c r="H38" t="s" s="109">
        <f>I38</f>
      </c>
      <c r="I38" t="s" s="109">
        <f>IF(B38="",IF(B37="","",IF(D37="","",F37-D37)),IF(AND(C37="",D37=""),"",IF(AND(D37="",C37&lt;&gt;""),IF(I37&gt;F37,I37-C37,F37-C37),B$28-B38-SUM(D$28:D37))))</f>
      </c>
      <c r="J38" s="69"/>
      <c r="K38" t="s" s="67">
        <f>IF(F38&lt;I38,I38,F38)</f>
      </c>
      <c r="L38" s="112"/>
      <c r="M38" t="s" s="109">
        <f>IF(L38=L37,"",L38)</f>
      </c>
      <c r="N38" s="68">
        <f t="shared" si="22"/>
        <v>0</v>
      </c>
      <c r="O38" s="103">
        <f t="shared" si="23"/>
        <v>25</v>
      </c>
      <c r="P38" s="104">
        <f t="shared" si="24"/>
        <v>25</v>
      </c>
      <c r="Q38" s="104">
        <f t="shared" si="25"/>
        <v>25</v>
      </c>
      <c r="R38" s="2"/>
      <c r="S38" s="2"/>
      <c r="T38" s="2"/>
      <c r="U38" s="2"/>
      <c r="V38" s="2"/>
      <c r="W38" s="2"/>
      <c r="X38" s="2"/>
      <c r="Y38" s="2"/>
      <c r="Z38" s="2"/>
    </row>
    <row r="39" ht="12" customHeight="1">
      <c r="A39" s="107"/>
      <c r="B39" s="107"/>
      <c r="C39" s="107"/>
      <c r="D39" s="107"/>
      <c r="E39" s="105"/>
      <c r="F39" t="s" s="109">
        <f>IF(B39="",IF(B38="","",IF(D38="","",I38)),IF(AND(D38="",C38=""),"",IF(AND(D38="",C38&lt;&gt;""),IF(I38&gt;F38,F38,I38),F38-D38)))</f>
      </c>
      <c r="G39" t="s" s="109">
        <f>F39</f>
      </c>
      <c r="H39" t="s" s="109">
        <f>I39</f>
      </c>
      <c r="I39" t="s" s="109">
        <f>IF(B39="",IF(B38="","",IF(D38="","",F38-D38)),IF(AND(C38="",D38=""),"",IF(AND(D38="",C38&lt;&gt;""),IF(I38&gt;F38,I38-C38,F38-C38),B$28-B39-SUM(D$28:D38))))</f>
      </c>
      <c r="J39" s="69"/>
      <c r="K39" t="s" s="67">
        <f>IF(F39&lt;I39,I39,F39)</f>
      </c>
      <c r="L39" s="112"/>
      <c r="M39" t="s" s="109">
        <f>IF(L39=L38,"",L39)</f>
      </c>
      <c r="N39" s="68">
        <f t="shared" si="22"/>
        <v>0</v>
      </c>
      <c r="O39" s="103">
        <f t="shared" si="23"/>
        <v>25</v>
      </c>
      <c r="P39" s="104">
        <f t="shared" si="24"/>
        <v>25</v>
      </c>
      <c r="Q39" s="104">
        <f t="shared" si="25"/>
        <v>25</v>
      </c>
      <c r="R39" s="2"/>
      <c r="S39" s="2"/>
      <c r="T39" s="2"/>
      <c r="U39" s="2"/>
      <c r="V39" s="2"/>
      <c r="W39" s="2"/>
      <c r="X39" s="2"/>
      <c r="Y39" s="2"/>
      <c r="Z39" s="2"/>
    </row>
    <row r="40" ht="12" customHeight="1">
      <c r="A40" s="107"/>
      <c r="B40" s="107"/>
      <c r="C40" s="107"/>
      <c r="D40" s="2"/>
      <c r="E40" s="105"/>
      <c r="F40" t="s" s="109">
        <f>IF(B40="",IF(B39="","",IF(D39="","",I39)),IF(AND(D39="",C39=""),"",IF(AND(D39="",C39&lt;&gt;""),IF(I39&gt;F39,F39,I39),F39-D39)))</f>
      </c>
      <c r="G40" t="s" s="109">
        <f>F40</f>
      </c>
      <c r="H40" t="s" s="109">
        <f>I40</f>
      </c>
      <c r="I40" t="s" s="109">
        <f>IF(B40="",IF(B39="","",IF(D39="","",F39-D39)),IF(AND(C39="",D39=""),"",IF(AND(D39="",C39&lt;&gt;""),IF(I39&gt;F39,I39-C39,F39-C39),B$28-B40-SUM(D$28:D39))))</f>
      </c>
      <c r="J40" s="69"/>
      <c r="K40" t="s" s="67">
        <f>IF(F40&lt;I40,I40,F40)</f>
      </c>
      <c r="L40" s="112"/>
      <c r="M40" t="s" s="109">
        <f>IF(L40=L39,"",L40)</f>
      </c>
      <c r="N40" s="68">
        <f t="shared" si="22"/>
        <v>0</v>
      </c>
      <c r="O40" s="103">
        <f t="shared" si="23"/>
        <v>25</v>
      </c>
      <c r="P40" s="104">
        <f t="shared" si="24"/>
        <v>25</v>
      </c>
      <c r="Q40" s="104">
        <f t="shared" si="25"/>
        <v>25</v>
      </c>
      <c r="R40" s="2"/>
      <c r="S40" s="2"/>
      <c r="T40" s="2"/>
      <c r="U40" s="2"/>
      <c r="V40" s="2"/>
      <c r="W40" s="2"/>
      <c r="X40" s="2"/>
      <c r="Y40" s="2"/>
      <c r="Z40" s="2"/>
    </row>
    <row r="41" ht="12" customHeight="1">
      <c r="A41" s="107"/>
      <c r="B41" s="107"/>
      <c r="C41" s="107"/>
      <c r="D41" s="2"/>
      <c r="E41" s="105"/>
      <c r="F41" t="s" s="109">
        <f>IF(B41="",IF(B40="","",IF(D40="","",I40)),IF(AND(D40="",C40=""),"",IF(AND(D40="",C40&lt;&gt;""),IF(I40&gt;F40,F40,I40),F40-D40)))</f>
      </c>
      <c r="G41" t="s" s="109">
        <f>F41</f>
      </c>
      <c r="H41" t="s" s="109">
        <f>I41</f>
      </c>
      <c r="I41" t="s" s="109">
        <f>IF(B41="",IF(B40="","",IF(D40="","",F40-D40)),IF(AND(C40="",D40=""),"",IF(AND(D40="",C40&lt;&gt;""),IF(I40&gt;F40,I40-C40,F40-C40),B$28-B41-SUM(D$28:D40))))</f>
      </c>
      <c r="J41" s="69"/>
      <c r="K41" t="s" s="67">
        <f>IF(F41&lt;I41,I41,F41)</f>
      </c>
      <c r="L41" s="112"/>
      <c r="M41" t="s" s="109">
        <f>IF(L41=L40,"",L41)</f>
      </c>
      <c r="N41" s="68">
        <f t="shared" si="22"/>
        <v>0</v>
      </c>
      <c r="O41" s="103">
        <f t="shared" si="23"/>
        <v>25</v>
      </c>
      <c r="P41" s="104">
        <f t="shared" si="24"/>
        <v>25</v>
      </c>
      <c r="Q41" s="104">
        <f t="shared" si="25"/>
        <v>25</v>
      </c>
      <c r="R41" s="2"/>
      <c r="S41" s="2"/>
      <c r="T41" s="2"/>
      <c r="U41" s="2"/>
      <c r="V41" s="2"/>
      <c r="W41" s="2"/>
      <c r="X41" s="2"/>
      <c r="Y41" s="2"/>
      <c r="Z41" s="2"/>
    </row>
    <row r="42" ht="12" customHeight="1">
      <c r="A42" s="107"/>
      <c r="B42" s="107"/>
      <c r="C42" s="107"/>
      <c r="D42" s="2"/>
      <c r="E42" s="105"/>
      <c r="F42" t="s" s="109">
        <f>IF(B42="",IF(B41="","",IF(D41="","",I41)),IF(AND(D41="",C41=""),"",IF(AND(D41="",C41&lt;&gt;""),IF(I41&gt;F41,F41,I41),F41-D41)))</f>
      </c>
      <c r="G42" t="s" s="109">
        <f>F42</f>
      </c>
      <c r="H42" t="s" s="109">
        <f>I42</f>
      </c>
      <c r="I42" t="s" s="109">
        <f>IF(B42="",IF(B41="","",IF(D41="","",F41-D41)),IF(AND(C41="",D41=""),"",IF(AND(D41="",C41&lt;&gt;""),IF(I41&gt;F41,I41-C41,F41-C41),B$28-B42-SUM(D$28:D41))))</f>
      </c>
      <c r="J42" s="69"/>
      <c r="K42" t="s" s="67">
        <f>IF(F42&lt;I42,I42,F42)</f>
      </c>
      <c r="L42" s="112"/>
      <c r="M42" t="s" s="109">
        <f>IF(L42=L41,"",L42)</f>
      </c>
      <c r="N42" s="68">
        <f t="shared" si="22"/>
        <v>0</v>
      </c>
      <c r="O42" s="103">
        <f t="shared" si="23"/>
        <v>25</v>
      </c>
      <c r="P42" s="104">
        <f t="shared" si="24"/>
        <v>25</v>
      </c>
      <c r="Q42" s="104">
        <f t="shared" si="25"/>
        <v>25</v>
      </c>
      <c r="R42" s="2"/>
      <c r="S42" s="2"/>
      <c r="T42" s="2"/>
      <c r="U42" s="2"/>
      <c r="V42" s="2"/>
      <c r="W42" s="2"/>
      <c r="X42" s="2"/>
      <c r="Y42" s="2"/>
      <c r="Z42" s="2"/>
    </row>
    <row r="43" ht="12" customHeight="1">
      <c r="A43" s="107"/>
      <c r="B43" s="107"/>
      <c r="C43" s="107"/>
      <c r="D43" s="2"/>
      <c r="E43" s="105"/>
      <c r="F43" t="s" s="109">
        <f>IF(B43="",IF(B42="","",IF(D42="","",I42)),IF(AND(D42="",C42=""),"",IF(AND(D42="",C42&lt;&gt;""),IF(I42&gt;F42,F42,I42),F42-D42)))</f>
      </c>
      <c r="G43" t="s" s="109">
        <f>F43</f>
      </c>
      <c r="H43" t="s" s="109">
        <f>I43</f>
      </c>
      <c r="I43" t="s" s="109">
        <f>IF(B43="",IF(B42="","",IF(D42="","",F42-D42)),IF(AND(C42="",D42=""),"",IF(AND(D42="",C42&lt;&gt;""),IF(I42&gt;F42,I42-C42,F42-C42),B$28-B43-SUM(D$28:D42))))</f>
      </c>
      <c r="J43" s="69"/>
      <c r="K43" t="s" s="67">
        <f>IF(F43&lt;I43,I43,F43)</f>
      </c>
      <c r="L43" s="112"/>
      <c r="M43" t="s" s="109">
        <f>IF(L43=L42,"",L43)</f>
      </c>
      <c r="N43" s="68">
        <f t="shared" si="22"/>
        <v>0</v>
      </c>
      <c r="O43" s="103">
        <f t="shared" si="23"/>
        <v>25</v>
      </c>
      <c r="P43" s="104">
        <f t="shared" si="24"/>
        <v>25</v>
      </c>
      <c r="Q43" s="104">
        <f t="shared" si="25"/>
        <v>25</v>
      </c>
      <c r="R43" s="2"/>
      <c r="S43" s="2"/>
      <c r="T43" s="2"/>
      <c r="U43" s="2"/>
      <c r="V43" s="2"/>
      <c r="W43" s="2"/>
      <c r="X43" s="2"/>
      <c r="Y43" s="2"/>
      <c r="Z43" s="2"/>
    </row>
    <row r="44" ht="12" customHeight="1">
      <c r="A44" s="107"/>
      <c r="B44" s="107"/>
      <c r="C44" s="107"/>
      <c r="D44" s="2"/>
      <c r="E44" s="105"/>
      <c r="F44" t="s" s="109">
        <f>IF(B44="",IF(B43="","",IF(D43="","",I43)),IF(AND(D43="",C43=""),"",IF(AND(D43="",C43&lt;&gt;""),IF(I43&gt;F43,F43,I43),F43-D43)))</f>
      </c>
      <c r="G44" t="s" s="109">
        <f>F44</f>
      </c>
      <c r="H44" t="s" s="109">
        <f>I44</f>
      </c>
      <c r="I44" t="s" s="109">
        <f>IF(B44="",IF(B43="","",IF(D43="","",F43-D43)),IF(AND(C43="",D43=""),"",IF(AND(D43="",C43&lt;&gt;""),IF(I43&gt;F43,I43-C43,F43-C43),B$28-B44-SUM(D$28:D43))))</f>
      </c>
      <c r="J44" s="69"/>
      <c r="K44" t="s" s="67">
        <f>IF(F44&lt;I44,I44,F44)</f>
      </c>
      <c r="L44" s="112"/>
      <c r="M44" t="s" s="109">
        <f>IF(L44=L43,"",L44)</f>
      </c>
      <c r="N44" s="68">
        <f t="shared" si="22"/>
        <v>0</v>
      </c>
      <c r="O44" s="103">
        <f t="shared" si="23"/>
        <v>25</v>
      </c>
      <c r="P44" s="104">
        <f t="shared" si="24"/>
        <v>25</v>
      </c>
      <c r="Q44" s="104">
        <f t="shared" si="25"/>
        <v>25</v>
      </c>
      <c r="R44" s="2"/>
      <c r="S44" s="2"/>
      <c r="T44" s="2"/>
      <c r="U44" s="2"/>
      <c r="V44" s="2"/>
      <c r="W44" s="2"/>
      <c r="X44" s="2"/>
      <c r="Y44" s="2"/>
      <c r="Z44" s="2"/>
    </row>
    <row r="45" ht="12" customHeight="1">
      <c r="A45" s="107"/>
      <c r="B45" s="107"/>
      <c r="C45" s="107"/>
      <c r="D45" s="2"/>
      <c r="E45" s="105"/>
      <c r="F45" t="s" s="109">
        <f>IF(B45="",IF(B44="","",IF(D44="","",I44)),IF(AND(D44="",C44=""),"",IF(AND(D44="",C44&lt;&gt;""),IF(I44&gt;F44,F44,I44),F44-D44)))</f>
      </c>
      <c r="G45" t="s" s="109">
        <f>F45</f>
      </c>
      <c r="H45" t="s" s="109">
        <f>I45</f>
      </c>
      <c r="I45" t="s" s="109">
        <f>IF(B45="",IF(B44="","",IF(D44="","",F44-D44)),IF(AND(C44="",D44=""),"",IF(AND(D44="",C44&lt;&gt;""),IF(I44&gt;F44,I44-C44,F44-C44),B$28-B45-SUM(D$28:D44))))</f>
      </c>
      <c r="J45" s="69"/>
      <c r="K45" t="s" s="67">
        <f>IF(F45&lt;I45,I45,F45)</f>
      </c>
      <c r="L45" s="112"/>
      <c r="M45" t="s" s="109">
        <f>IF(L45=L44,"",L45)</f>
      </c>
      <c r="N45" s="68">
        <f t="shared" si="22"/>
        <v>0</v>
      </c>
      <c r="O45" s="103">
        <f t="shared" si="23"/>
        <v>25</v>
      </c>
      <c r="P45" s="104">
        <f t="shared" si="24"/>
        <v>25</v>
      </c>
      <c r="Q45" s="104">
        <f t="shared" si="25"/>
        <v>25</v>
      </c>
      <c r="R45" s="2"/>
      <c r="S45" s="2"/>
      <c r="T45" s="2"/>
      <c r="U45" s="2"/>
      <c r="V45" s="2"/>
      <c r="W45" s="2"/>
      <c r="X45" s="2"/>
      <c r="Y45" s="2"/>
      <c r="Z45" s="2"/>
    </row>
    <row r="46" ht="12" customHeight="1">
      <c r="A46" s="107"/>
      <c r="B46" s="107"/>
      <c r="C46" s="107"/>
      <c r="D46" s="2"/>
      <c r="E46" s="105"/>
      <c r="F46" t="s" s="109">
        <f>IF(B46="",IF(B45="","",IF(D45="","",I45)),IF(AND(D45="",C45=""),"",IF(AND(D45="",C45&lt;&gt;""),IF(I45&gt;F45,F45,I45),F45-D45)))</f>
      </c>
      <c r="G46" t="s" s="109">
        <f>F46</f>
      </c>
      <c r="H46" t="s" s="109">
        <f>I46</f>
      </c>
      <c r="I46" t="s" s="109">
        <f>IF(B46="",IF(B45="","",IF(D45="","",F45-D45)),IF(AND(C45="",D45=""),"",IF(AND(D45="",C45&lt;&gt;""),IF(I45&gt;F45,I45-C45,F45-C45),B$28-B46-SUM(D$28:D45))))</f>
      </c>
      <c r="J46" s="69"/>
      <c r="K46" t="s" s="67">
        <f>IF(F46&lt;I46,I46,F46)</f>
      </c>
      <c r="L46" s="112"/>
      <c r="M46" t="s" s="109">
        <f>IF(L46=L45,"",L46)</f>
      </c>
      <c r="N46" s="68">
        <f t="shared" si="22"/>
        <v>0</v>
      </c>
      <c r="O46" s="103">
        <f t="shared" si="23"/>
        <v>25</v>
      </c>
      <c r="P46" s="104">
        <f t="shared" si="24"/>
        <v>25</v>
      </c>
      <c r="Q46" s="104">
        <f t="shared" si="25"/>
        <v>25</v>
      </c>
      <c r="R46" s="2"/>
      <c r="S46" s="2"/>
      <c r="T46" s="2"/>
      <c r="U46" s="2"/>
      <c r="V46" s="2"/>
      <c r="W46" s="2"/>
      <c r="X46" s="2"/>
      <c r="Y46" s="2"/>
      <c r="Z46" s="2"/>
    </row>
    <row r="47" ht="12" customHeight="1">
      <c r="A47" s="107"/>
      <c r="B47" s="107"/>
      <c r="C47" s="107"/>
      <c r="D47" s="2"/>
      <c r="E47" s="105"/>
      <c r="F47" t="s" s="109">
        <f>IF(B47="",IF(B46="","",IF(D46="","",I46)),IF(AND(D46="",C46=""),"",IF(AND(D46="",C46&lt;&gt;""),IF(I46&gt;F46,F46,I46),F46-D46)))</f>
      </c>
      <c r="G47" t="s" s="109">
        <f>F47</f>
      </c>
      <c r="H47" t="s" s="109">
        <f>I47</f>
      </c>
      <c r="I47" t="s" s="109">
        <f>IF(B47="",IF(B46="","",IF(D46="","",F46-D46)),IF(AND(C46="",D46=""),"",IF(AND(D46="",C46&lt;&gt;""),IF(I46&gt;F46,I46-C46,F46-C46),B$28-B47-SUM(D$28:D46))))</f>
      </c>
      <c r="J47" s="69"/>
      <c r="K47" t="s" s="67">
        <f>IF(F47&lt;I47,I47,F47)</f>
      </c>
      <c r="L47" s="112"/>
      <c r="M47" t="s" s="109">
        <f>IF(L47=L46,"",L47)</f>
      </c>
      <c r="N47" s="68">
        <f t="shared" si="22"/>
        <v>0</v>
      </c>
      <c r="O47" s="103">
        <f t="shared" si="23"/>
        <v>25</v>
      </c>
      <c r="P47" s="104">
        <f t="shared" si="24"/>
        <v>25</v>
      </c>
      <c r="Q47" s="104">
        <f t="shared" si="25"/>
        <v>25</v>
      </c>
      <c r="R47" s="2"/>
      <c r="S47" s="2"/>
      <c r="T47" s="2"/>
      <c r="U47" s="2"/>
      <c r="V47" s="2"/>
      <c r="W47" s="2"/>
      <c r="X47" s="2"/>
      <c r="Y47" s="2"/>
      <c r="Z47" s="2"/>
    </row>
    <row r="48" ht="12" customHeight="1">
      <c r="A48" s="107"/>
      <c r="B48" s="107"/>
      <c r="C48" s="107"/>
      <c r="D48" s="2"/>
      <c r="E48" s="105"/>
      <c r="F48" t="s" s="109">
        <f>IF(B48="",IF(B47="","",IF(D47="","",I47)),IF(AND(D47="",C47=""),"",IF(AND(D47="",C47&lt;&gt;""),IF(I47&gt;F47,F47,I47),F47-D47)))</f>
      </c>
      <c r="G48" t="s" s="109">
        <f>F48</f>
      </c>
      <c r="H48" t="s" s="109">
        <f>I48</f>
      </c>
      <c r="I48" t="s" s="109">
        <f>IF(B48="",IF(B47="","",IF(D47="","",F47-D47)),IF(AND(C47="",D47=""),"",IF(AND(D47="",C47&lt;&gt;""),IF(I47&gt;F47,I47-C47,F47-C47),B$28-B48-SUM(D$28:D47))))</f>
      </c>
      <c r="J48" s="69"/>
      <c r="K48" t="s" s="67">
        <f>IF(F48&lt;I48,I48,F48)</f>
      </c>
      <c r="L48" s="112"/>
      <c r="M48" t="s" s="109">
        <f>IF(L48=L47,"",L48)</f>
      </c>
      <c r="N48" s="68">
        <f t="shared" si="22"/>
        <v>0</v>
      </c>
      <c r="O48" s="103">
        <f t="shared" si="23"/>
        <v>25</v>
      </c>
      <c r="P48" s="104">
        <f t="shared" si="24"/>
        <v>25</v>
      </c>
      <c r="Q48" s="104">
        <f t="shared" si="25"/>
        <v>25</v>
      </c>
      <c r="R48" s="2"/>
      <c r="S48" s="2"/>
      <c r="T48" s="2"/>
      <c r="U48" s="2"/>
      <c r="V48" s="2"/>
      <c r="W48" s="2"/>
      <c r="X48" s="2"/>
      <c r="Y48" s="2"/>
      <c r="Z48" s="2"/>
    </row>
    <row r="49" ht="12" customHeight="1">
      <c r="A49" s="107"/>
      <c r="B49" s="107"/>
      <c r="C49" s="107"/>
      <c r="D49" s="2"/>
      <c r="E49" s="105"/>
      <c r="F49" t="s" s="109">
        <f>IF(B49="",IF(B48="","",IF(D48="","",I48)),IF(AND(D48="",C48=""),"",IF(AND(D48="",C48&lt;&gt;""),IF(I48&gt;F48,F48,I48),F48-D48)))</f>
      </c>
      <c r="G49" t="s" s="109">
        <f>F49</f>
      </c>
      <c r="H49" t="s" s="109">
        <f>I49</f>
      </c>
      <c r="I49" t="s" s="109">
        <f>IF(B49="",IF(B48="","",IF(D48="","",F48-D48)),IF(AND(C48="",D48=""),"",IF(AND(D48="",C48&lt;&gt;""),IF(I48&gt;F48,I48-C48,F48-C48),B$28-B49-SUM(D$28:D48))))</f>
      </c>
      <c r="J49" s="69"/>
      <c r="K49" t="s" s="67">
        <f>IF(F49&lt;I49,I49,F49)</f>
      </c>
      <c r="L49" s="112"/>
      <c r="M49" t="s" s="109">
        <f>IF(L49=L48,"",L49)</f>
      </c>
      <c r="N49" s="68">
        <f t="shared" si="22"/>
        <v>0</v>
      </c>
      <c r="O49" s="103">
        <f t="shared" si="23"/>
        <v>25</v>
      </c>
      <c r="P49" s="104">
        <f t="shared" si="24"/>
        <v>25</v>
      </c>
      <c r="Q49" s="104">
        <f t="shared" si="25"/>
        <v>25</v>
      </c>
      <c r="R49" s="2"/>
      <c r="S49" s="2"/>
      <c r="T49" s="2"/>
      <c r="U49" s="2"/>
      <c r="V49" s="2"/>
      <c r="W49" s="2"/>
      <c r="X49" s="2"/>
      <c r="Y49" s="2"/>
      <c r="Z49" s="2"/>
    </row>
    <row r="50" ht="12" customHeight="1">
      <c r="A50" s="107"/>
      <c r="B50" s="107"/>
      <c r="C50" s="107"/>
      <c r="D50" s="2"/>
      <c r="E50" s="105"/>
      <c r="F50" t="s" s="109">
        <f>IF(B50="",IF(B49="","",IF(D49="","",I49)),IF(AND(D49="",C49=""),"",IF(AND(D49="",C49&lt;&gt;""),IF(I49&gt;F49,F49,I49),F49-D49)))</f>
      </c>
      <c r="G50" t="s" s="109">
        <f>F50</f>
      </c>
      <c r="H50" t="s" s="109">
        <f>I50</f>
      </c>
      <c r="I50" t="s" s="109">
        <f>IF(B50="",IF(B49="","",IF(D49="","",F49-D49)),IF(AND(C49="",D49=""),"",IF(AND(D49="",C49&lt;&gt;""),IF(I49&gt;F49,I49-C49,F49-C49),B$28-B50-SUM(D$28:D49))))</f>
      </c>
      <c r="J50" s="69"/>
      <c r="K50" t="s" s="67">
        <f>IF(F50&lt;I50,I50,F50)</f>
      </c>
      <c r="L50" s="112"/>
      <c r="M50" t="s" s="109">
        <f>IF(L50=L49,"",L50)</f>
      </c>
      <c r="N50" s="68">
        <f t="shared" si="22"/>
        <v>0</v>
      </c>
      <c r="O50" s="103">
        <f t="shared" si="23"/>
        <v>25</v>
      </c>
      <c r="P50" s="104">
        <f t="shared" si="24"/>
        <v>25</v>
      </c>
      <c r="Q50" s="104">
        <f t="shared" si="25"/>
        <v>25</v>
      </c>
      <c r="R50" s="2"/>
      <c r="S50" s="2"/>
      <c r="T50" s="2"/>
      <c r="U50" s="2"/>
      <c r="V50" s="2"/>
      <c r="W50" s="2"/>
      <c r="X50" s="2"/>
      <c r="Y50" s="2"/>
      <c r="Z50" s="2"/>
    </row>
    <row r="51" ht="12" customHeight="1">
      <c r="A51" s="107"/>
      <c r="B51" s="107"/>
      <c r="C51" s="107"/>
      <c r="D51" s="2"/>
      <c r="E51" s="105"/>
      <c r="F51" t="s" s="109">
        <f>IF(B51="",IF(B50="","",IF(D50="","",I50)),IF(AND(D50="",C50=""),"",IF(AND(D50="",C50&lt;&gt;""),IF(I50&gt;F50,F50,I50),F50-D50)))</f>
      </c>
      <c r="G51" t="s" s="109">
        <f>F51</f>
      </c>
      <c r="H51" t="s" s="109">
        <f>I51</f>
      </c>
      <c r="I51" t="s" s="109">
        <f>IF(B51="",IF(B50="","",IF(D50="","",F50-D50)),IF(AND(C50="",D50=""),"",IF(AND(D50="",C50&lt;&gt;""),IF(I50&gt;F50,I50-C50,F50-C50),B$28-B51-SUM(D$28:D50))))</f>
      </c>
      <c r="J51" s="69"/>
      <c r="K51" t="s" s="67">
        <f>IF(F51&lt;I51,I51,F51)</f>
      </c>
      <c r="L51" s="112"/>
      <c r="M51" t="s" s="109">
        <f>IF(L51=L50,"",L51)</f>
      </c>
      <c r="N51" s="68">
        <f t="shared" si="22"/>
        <v>0</v>
      </c>
      <c r="O51" s="103">
        <f t="shared" si="23"/>
        <v>25</v>
      </c>
      <c r="P51" s="104">
        <f t="shared" si="24"/>
        <v>25</v>
      </c>
      <c r="Q51" s="104">
        <f t="shared" si="25"/>
        <v>25</v>
      </c>
      <c r="R51" s="2"/>
      <c r="S51" s="2"/>
      <c r="T51" s="2"/>
      <c r="U51" s="2"/>
      <c r="V51" s="2"/>
      <c r="W51" s="2"/>
      <c r="X51" s="2"/>
      <c r="Y51" s="2"/>
      <c r="Z51" s="2"/>
    </row>
    <row r="52" ht="12" customHeight="1">
      <c r="A52" s="2"/>
      <c r="B52" s="2"/>
      <c r="C52" s="2"/>
      <c r="D52" s="2"/>
      <c r="E52" s="2"/>
      <c r="F52" s="73"/>
      <c r="G52" s="73"/>
      <c r="H52" s="73"/>
      <c r="I52" s="73"/>
      <c r="J52" s="2"/>
      <c r="K52" s="2"/>
      <c r="L52" s="73"/>
      <c r="M52" s="73"/>
      <c r="N52" s="7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</sheetData>
  <mergeCells count="5">
    <mergeCell ref="O26:Q26"/>
    <mergeCell ref="F26:N26"/>
    <mergeCell ref="G27:H27"/>
    <mergeCell ref="A18:B18"/>
    <mergeCell ref="A8:B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4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49.3516" style="113" customWidth="1"/>
    <col min="2" max="2" width="8.5" style="113" customWidth="1"/>
    <col min="3" max="3" width="13.6719" style="113" customWidth="1"/>
    <col min="4" max="4" width="10.8516" style="113" customWidth="1"/>
    <col min="5" max="5" width="6.5" style="113" customWidth="1"/>
    <col min="6" max="6" width="4.5" style="113" customWidth="1"/>
    <col min="7" max="7" width="4.5" style="113" customWidth="1"/>
    <col min="8" max="8" width="4.5" style="113" customWidth="1"/>
    <col min="9" max="9" width="4.5" style="113" customWidth="1"/>
    <col min="10" max="10" width="4.5" style="113" customWidth="1"/>
    <col min="11" max="11" width="4.5" style="113" customWidth="1"/>
    <col min="12" max="12" width="4.5" style="113" customWidth="1"/>
    <col min="13" max="13" width="4.5" style="113" customWidth="1"/>
    <col min="14" max="14" width="4.5" style="113" customWidth="1"/>
    <col min="15" max="15" width="4.5" style="113" customWidth="1"/>
    <col min="16" max="16" width="4.5" style="113" customWidth="1"/>
    <col min="17" max="17" width="4.5" style="113" customWidth="1"/>
    <col min="18" max="18" width="4.5" style="113" customWidth="1"/>
    <col min="19" max="19" width="4.5" style="113" customWidth="1"/>
    <col min="20" max="20" width="4.5" style="113" customWidth="1"/>
    <col min="21" max="21" width="4.5" style="113" customWidth="1"/>
    <col min="22" max="22" width="4.5" style="113" customWidth="1"/>
    <col min="23" max="23" width="4.5" style="113" customWidth="1"/>
    <col min="24" max="24" width="4.5" style="113" customWidth="1"/>
    <col min="25" max="25" width="4.5" style="113" customWidth="1"/>
    <col min="26" max="26" width="4.5" style="113" customWidth="1"/>
    <col min="27" max="27" width="4.5" style="113" customWidth="1"/>
    <col min="28" max="28" width="4.5" style="113" customWidth="1"/>
    <col min="29" max="29" width="4.5" style="113" customWidth="1"/>
    <col min="30" max="30" width="4.5" style="113" customWidth="1"/>
    <col min="31" max="31" width="9.17188" style="113" customWidth="1"/>
    <col min="32" max="256" width="10.8516" style="113" customWidth="1"/>
  </cols>
  <sheetData>
    <row r="1" ht="17" customHeight="1">
      <c r="A1" s="114">
        <v>1</v>
      </c>
      <c r="B1" s="115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</row>
    <row r="2" ht="12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</row>
    <row r="3" ht="12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</row>
    <row r="4" ht="12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</row>
    <row r="5" ht="12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</row>
    <row r="6" ht="12" customHeight="1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</row>
    <row r="7" ht="12" customHeight="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</row>
    <row r="8" ht="12" customHeight="1">
      <c r="A8" s="48"/>
      <c r="B8" s="46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6"/>
    </row>
    <row r="9" ht="12" customHeight="1">
      <c r="A9" t="s" s="116">
        <v>156</v>
      </c>
      <c r="B9" s="117">
        <v>5</v>
      </c>
      <c r="C9" s="118"/>
      <c r="D9" s="119"/>
      <c r="E9" t="s" s="120">
        <v>157</v>
      </c>
      <c r="F9" t="s" s="120">
        <v>158</v>
      </c>
      <c r="G9" s="118"/>
      <c r="H9" s="118"/>
      <c r="I9" s="118"/>
      <c r="J9" s="118"/>
      <c r="K9" s="118"/>
      <c r="L9" s="118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53"/>
    </row>
    <row r="10" ht="12" customHeight="1">
      <c r="A10" t="s" s="116">
        <v>159</v>
      </c>
      <c r="B10" s="121">
        <v>5</v>
      </c>
      <c r="C10" t="s" s="120">
        <v>3</v>
      </c>
      <c r="D10" t="s" s="120">
        <v>160</v>
      </c>
      <c r="E10" s="122">
        <f>SUM(OFFSET(E14,1,0,$B$11,1))</f>
        <v>5</v>
      </c>
      <c r="F10" s="123">
        <f>IF(AND(SUM(OFFSET(F14,1,0,$B$11,1))=0),0,SUM(OFFSET(F14,1,0,$B$11,1)))</f>
        <v>5</v>
      </c>
      <c r="G10" s="123">
        <f>IF(AND(SUM(OFFSET(G14,1,0,$B$11,1))=0),"",SUM(OFFSET(G14,1,0,$B$11,1)))</f>
        <v>2</v>
      </c>
      <c r="H10" t="s" s="124">
        <f>IF(AND(SUM(OFFSET(H14,1,0,$B$11,1))=0),"",SUM(OFFSET(H14,1,0,$B$11,1)))</f>
      </c>
      <c r="I10" t="s" s="124">
        <f>IF(AND(SUM(OFFSET(I14,1,0,$B$11,1))=0),"",SUM(OFFSET(I14,1,0,$B$11,1)))</f>
      </c>
      <c r="J10" t="s" s="124">
        <f>IF(AND(SUM(OFFSET(J14,1,0,$B$11,1))=0),"",SUM(OFFSET(J14,1,0,$B$11,1)))</f>
      </c>
      <c r="K10" t="s" s="124">
        <f>IF(AND(SUM(OFFSET(K14,1,0,$B$11,1))=0),"",SUM(OFFSET(K14,1,0,$B$11,1)))</f>
      </c>
      <c r="L10" t="s" s="124">
        <f>IF(AND(SUM(OFFSET(L14,1,0,$B$11,1))=0),"",SUM(OFFSET(L14,1,0,$B$11,1)))</f>
      </c>
      <c r="M10" t="s" s="124">
        <f>IF(AND(SUM(OFFSET(M14,1,0,$B$11,1))=0),"",SUM(OFFSET(M14,1,0,$B$11,1)))</f>
      </c>
      <c r="N10" t="s" s="124">
        <f>IF(AND(SUM(OFFSET(N14,1,0,$B$11,1))=0),"",SUM(OFFSET(N14,1,0,$B$11,1)))</f>
      </c>
      <c r="O10" t="s" s="124">
        <f>IF(AND(SUM(OFFSET(O14,1,0,$B$11,1))=0),"",SUM(OFFSET(O14,1,0,$B$11,1)))</f>
      </c>
      <c r="P10" t="s" s="124">
        <f>IF(AND(SUM(OFFSET(P14,1,0,$B$11,1))=0),"",SUM(OFFSET(P14,1,0,$B$11,1)))</f>
      </c>
      <c r="Q10" t="s" s="124">
        <f>IF(AND(SUM(OFFSET(Q14,1,0,$B$11,1))=0),"",SUM(OFFSET(Q14,1,0,$B$11,1)))</f>
      </c>
      <c r="R10" t="s" s="124">
        <f>IF(AND(SUM(OFFSET(R14,1,0,$B$11,1))=0),"",SUM(OFFSET(R14,1,0,$B$11,1)))</f>
      </c>
      <c r="S10" t="s" s="124">
        <f>IF(AND(SUM(OFFSET(S14,1,0,$B$11,1))=0),"",SUM(OFFSET(S14,1,0,$B$11,1)))</f>
      </c>
      <c r="T10" t="s" s="124">
        <f>IF(AND(SUM(OFFSET(T14,1,0,$B$11,1))=0),"",SUM(OFFSET(T14,1,0,$B$11,1)))</f>
      </c>
      <c r="U10" t="s" s="124">
        <f>IF(AND(SUM(OFFSET(U14,1,0,$B$11,1))=0),"",SUM(OFFSET(U14,1,0,$B$11,1)))</f>
      </c>
      <c r="V10" t="s" s="124">
        <f>IF(AND(SUM(OFFSET(V14,1,0,$B$11,1))=0),"",SUM(OFFSET(V14,1,0,$B$11,1)))</f>
      </c>
      <c r="W10" t="s" s="124">
        <f>IF(AND(SUM(OFFSET(W14,1,0,$B$11,1))=0),"",SUM(OFFSET(W14,1,0,$B$11,1)))</f>
      </c>
      <c r="X10" t="s" s="124">
        <f>IF(AND(SUM(OFFSET(X14,1,0,$B$11,1))=0),"",SUM(OFFSET(X14,1,0,$B$11,1)))</f>
      </c>
      <c r="Y10" t="s" s="124">
        <f>IF(AND(SUM(OFFSET(Y14,1,0,$B$11,1))=0),"",SUM(OFFSET(Y14,1,0,$B$11,1)))</f>
      </c>
      <c r="Z10" t="s" s="124">
        <f>IF(AND(SUM(OFFSET(Z14,1,0,$B$11,1))=0),"",SUM(OFFSET(Z14,1,0,$B$11,1)))</f>
      </c>
      <c r="AA10" t="s" s="124">
        <f>IF(AND(SUM(OFFSET(AA14,1,0,$B$11,1))=0),"",SUM(OFFSET(AA14,1,0,$B$11,1)))</f>
      </c>
      <c r="AB10" t="s" s="124">
        <f>IF(AND(SUM(OFFSET(AB14,1,0,$B$11,1))=0),"",SUM(OFFSET(AB14,1,0,$B$11,1)))</f>
      </c>
      <c r="AC10" t="s" s="124">
        <f>IF(AND(SUM(OFFSET(AC14,1,0,$B$11,1))=0),"",SUM(OFFSET(AC14,1,0,$B$11,1)))</f>
      </c>
      <c r="AD10" t="s" s="124">
        <f>IF(AND(SUM(OFFSET(AD14,1,0,$B$11,1))=0),"",SUM(OFFSET(AD14,1,0,$B$11,1)))</f>
      </c>
      <c r="AE10" s="46"/>
    </row>
    <row r="11" ht="12" customHeight="1" hidden="1">
      <c r="A11" t="s" s="125">
        <v>161</v>
      </c>
      <c r="B11" s="126">
        <f>IF(COUNTA(A15:A242)=0,1,COUNTA(A15:A242))</f>
        <v>1</v>
      </c>
      <c r="C11" t="s" s="125">
        <v>162</v>
      </c>
      <c r="D11" s="127">
        <f>IF(COUNTIF(F10:AD10,"&gt;0")=0,1,COUNTIF(F10:AD10,"&gt;0"))</f>
        <v>2</v>
      </c>
      <c r="E11" s="128"/>
      <c r="F11" s="126">
        <f>IF(F14="","",$E10-$E10/($B9-1)*(F14-1))</f>
        <v>5</v>
      </c>
      <c r="G11" s="126">
        <f>IF(G14="","",$E$10-$E$10/($B$9)*(G14-1))</f>
        <v>4</v>
      </c>
      <c r="H11" s="126">
        <f>IF(H14="","",$E$10-$E$10/($B$9)*(H14-1))</f>
        <v>3</v>
      </c>
      <c r="I11" s="126">
        <f>IF(I14="","",$E$10-$E$10/($B$9)*(I14-1))</f>
        <v>2</v>
      </c>
      <c r="J11" s="126">
        <f>IF(J14="","",$E$10-$E$10/($B$9)*(J14-1))</f>
        <v>1</v>
      </c>
      <c r="K11" t="s" s="129">
        <f>IF(K14="","",$E$10-$E$10/($B$9)*(K14-1))</f>
      </c>
      <c r="L11" t="s" s="129">
        <f>IF(L14="","",$E$10-$E$10/($B$9)*(L14-1))</f>
      </c>
      <c r="M11" t="s" s="129">
        <f>IF(M14="","",$E$10-$E$10/($B$9)*(M14-1))</f>
      </c>
      <c r="N11" t="s" s="129">
        <f>IF(N14="","",$E$10-$E$10/($B$9)*(N14-1))</f>
      </c>
      <c r="O11" t="s" s="129">
        <f>IF(O14="","",$E$10-$E$10/($B$9)*(O14-1))</f>
      </c>
      <c r="P11" t="s" s="129">
        <f>IF(P14="","",$E$10-$E$10/($B$9)*(P14-1))</f>
      </c>
      <c r="Q11" t="s" s="129">
        <f>IF(Q14="","",$E$10-$E$10/($B$9)*(Q14-1))</f>
      </c>
      <c r="R11" t="s" s="129">
        <f>IF(R14="","",$E$10-$E$10/($B$9)*(R14-1))</f>
      </c>
      <c r="S11" t="s" s="129">
        <f>IF(S14="","",$E$10-$E$10/($B$9)*(S14-1))</f>
      </c>
      <c r="T11" t="s" s="129">
        <f>IF(T14="","",$E$10-$E$10/($B$9)*(T14-1))</f>
      </c>
      <c r="U11" t="s" s="129">
        <f>IF(U14="","",$E$10-$E$10/($B$9)*(U14-1))</f>
      </c>
      <c r="V11" t="s" s="129">
        <f>IF(V14="","",$E$10-$E$10/($B$9)*(V14-1))</f>
      </c>
      <c r="W11" t="s" s="129">
        <f>IF(W14="","",$E$10-$E$10/($B$9)*(W14-1))</f>
      </c>
      <c r="X11" t="s" s="129">
        <f>IF(X14="","",$E$10-$E$10/($B$9)*(X14-1))</f>
      </c>
      <c r="Y11" t="s" s="129">
        <f>IF(Y14="","",$E$10-$E$10/($B$9)*(Y14-1))</f>
      </c>
      <c r="Z11" t="s" s="129">
        <f>IF(Z14="","",$E$10-$E$10/($B$9)*(Z14-1))</f>
      </c>
      <c r="AA11" t="s" s="129">
        <f>IF(AA14="","",$E$10-$E$10/($B$9)*(AA14-1))</f>
      </c>
      <c r="AB11" t="s" s="129">
        <f>IF(AB14="","",$E$10-$E$10/($B$9)*(AB14-1))</f>
      </c>
      <c r="AC11" t="s" s="129">
        <f>IF(AC14="","",$E$10-$E$10/($B$9)*(AC14-1))</f>
      </c>
      <c r="AD11" t="s" s="129">
        <f>IF(AD14="","",$E$10-$E$10/($B$9)*(AD14-1))</f>
      </c>
      <c r="AE11" s="46"/>
    </row>
    <row r="12" ht="12" customHeight="1" hidden="1">
      <c r="A12" t="s" s="130">
        <v>163</v>
      </c>
      <c r="B12" s="46"/>
      <c r="C12" t="s" s="61">
        <v>127</v>
      </c>
      <c r="D12" s="128"/>
      <c r="E12" s="128"/>
      <c r="F12" s="126">
        <v>5</v>
      </c>
      <c r="G12" s="126">
        <v>1.999999999999999</v>
      </c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46"/>
    </row>
    <row r="13" ht="12" customHeight="1" hidden="1">
      <c r="A13" t="s" s="131">
        <v>164</v>
      </c>
      <c r="B13" s="48"/>
      <c r="C13" t="s" s="132">
        <v>165</v>
      </c>
      <c r="D13" s="133">
        <f>IF($D$11&gt;B10,B10,$D$11)</f>
        <v>2</v>
      </c>
      <c r="E13" s="134"/>
      <c r="F13" s="133">
        <f>IF($D$11&gt;E13,E13+1,"")</f>
        <v>1</v>
      </c>
      <c r="G13" s="133">
        <v>2</v>
      </c>
      <c r="H13" s="133">
        <v>3</v>
      </c>
      <c r="I13" s="133">
        <v>4</v>
      </c>
      <c r="J13" s="133">
        <v>5</v>
      </c>
      <c r="K13" s="133">
        <v>6</v>
      </c>
      <c r="L13" s="133">
        <v>7</v>
      </c>
      <c r="M13" s="133">
        <v>8</v>
      </c>
      <c r="N13" s="133">
        <v>9</v>
      </c>
      <c r="O13" s="133">
        <v>10</v>
      </c>
      <c r="P13" s="133">
        <v>11</v>
      </c>
      <c r="Q13" s="133">
        <v>12</v>
      </c>
      <c r="R13" s="133">
        <v>13</v>
      </c>
      <c r="S13" s="133">
        <v>14</v>
      </c>
      <c r="T13" s="133">
        <v>15</v>
      </c>
      <c r="U13" s="133">
        <v>16</v>
      </c>
      <c r="V13" s="133">
        <v>17</v>
      </c>
      <c r="W13" s="133">
        <v>18</v>
      </c>
      <c r="X13" s="133">
        <v>19</v>
      </c>
      <c r="Y13" s="133">
        <v>20</v>
      </c>
      <c r="Z13" s="133">
        <v>21</v>
      </c>
      <c r="AA13" s="133">
        <v>22</v>
      </c>
      <c r="AB13" s="133">
        <v>23</v>
      </c>
      <c r="AC13" s="133">
        <v>24</v>
      </c>
      <c r="AD13" s="133">
        <v>25</v>
      </c>
      <c r="AE13" s="46"/>
    </row>
    <row r="14" ht="12" customHeight="1">
      <c r="A14" t="s" s="116">
        <v>166</v>
      </c>
      <c r="B14" t="s" s="135">
        <v>22</v>
      </c>
      <c r="C14" t="s" s="120">
        <v>167</v>
      </c>
      <c r="D14" t="s" s="120">
        <v>6</v>
      </c>
      <c r="E14" t="s" s="135">
        <v>168</v>
      </c>
      <c r="F14" s="136">
        <v>1</v>
      </c>
      <c r="G14" s="136">
        <f>IF($B$9&gt;F14,F14+1,"")</f>
        <v>2</v>
      </c>
      <c r="H14" s="136">
        <f>IF($B$9&gt;G14,G14+1,"")</f>
        <v>3</v>
      </c>
      <c r="I14" s="136">
        <f>IF($B$9&gt;H14,H14+1,"")</f>
        <v>4</v>
      </c>
      <c r="J14" s="136">
        <f>IF($B$9&gt;I14,I14+1,"")</f>
        <v>5</v>
      </c>
      <c r="K14" t="s" s="135">
        <f>IF($B$9&gt;J14,J14+1,"")</f>
      </c>
      <c r="L14" t="s" s="135">
        <f>IF($B$9&gt;K14,K14+1,"")</f>
      </c>
      <c r="M14" t="s" s="135">
        <f>IF($B$9&gt;L14,L14+1,"")</f>
      </c>
      <c r="N14" t="s" s="135">
        <f>IF($B$9&gt;M14,M14+1,"")</f>
      </c>
      <c r="O14" t="s" s="135">
        <f>IF($B$9&gt;N14,N14+1,"")</f>
      </c>
      <c r="P14" t="s" s="135">
        <f>IF($B$9&gt;O14,O14+1,"")</f>
      </c>
      <c r="Q14" t="s" s="135">
        <f>IF($B$9&gt;P14,P14+1,"")</f>
      </c>
      <c r="R14" t="s" s="135">
        <f>IF($B$9&gt;Q14,Q14+1,"")</f>
      </c>
      <c r="S14" t="s" s="135">
        <f>IF($B$9&gt;R14,R14+1,"")</f>
      </c>
      <c r="T14" t="s" s="135">
        <f>IF($B$9&gt;S14,S14+1,"")</f>
      </c>
      <c r="U14" t="s" s="135">
        <f>IF($B$9&gt;T14,T14+1,"")</f>
      </c>
      <c r="V14" t="s" s="135">
        <f>IF($B$9&gt;U14,U14+1,"")</f>
      </c>
      <c r="W14" t="s" s="135">
        <f>IF($B$9&gt;V14,V14+1,"")</f>
      </c>
      <c r="X14" t="s" s="135">
        <f>IF($B$9&gt;W14,W14+1,"")</f>
      </c>
      <c r="Y14" t="s" s="135">
        <f>IF($B$9&gt;X14,X14+1,"")</f>
      </c>
      <c r="Z14" t="s" s="135">
        <f>IF($B$9&gt;Y14,Y14+1,"")</f>
      </c>
      <c r="AA14" t="s" s="135">
        <f>IF($B$9&gt;Z14,Z14+1,"")</f>
      </c>
      <c r="AB14" t="s" s="135">
        <f>IF($B$9&gt;AA14,AA14+1,"")</f>
      </c>
      <c r="AC14" t="s" s="135">
        <f>IF($B$9&gt;AB14,AB14+1,"")</f>
      </c>
      <c r="AD14" t="s" s="135">
        <f>IF($B$9&gt;AC14,AC14+1,"")</f>
      </c>
      <c r="AE14" s="53"/>
    </row>
    <row r="15" ht="12" customHeight="1">
      <c r="A15" t="s" s="137">
        <v>169</v>
      </c>
      <c r="B15" s="138">
        <v>6</v>
      </c>
      <c r="C15" t="s" s="137">
        <v>170</v>
      </c>
      <c r="D15" t="s" s="137">
        <v>27</v>
      </c>
      <c r="E15" s="138">
        <v>5</v>
      </c>
      <c r="F15" s="138">
        <f>IF(OR(F$14="",$E15=""),"",E15)</f>
        <v>5</v>
      </c>
      <c r="G15" s="138">
        <v>2</v>
      </c>
      <c r="H15" s="138">
        <v>0</v>
      </c>
      <c r="I15" s="73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46"/>
    </row>
    <row r="16" ht="12" customHeight="1">
      <c r="A16" s="2"/>
      <c r="B16" s="2"/>
      <c r="C16" s="2"/>
      <c r="D16" s="2"/>
      <c r="E16" s="2"/>
      <c r="F16" s="2"/>
      <c r="G16" s="2"/>
      <c r="H16" s="2"/>
      <c r="I16" s="2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</row>
    <row r="17" ht="12" customHeight="1">
      <c r="A17" s="2"/>
      <c r="B17" s="2"/>
      <c r="C17" s="2"/>
      <c r="D17" s="2"/>
      <c r="E17" s="2"/>
      <c r="F17" s="2"/>
      <c r="G17" s="2"/>
      <c r="H17" s="2"/>
      <c r="I17" s="2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</row>
    <row r="18" ht="12" customHeight="1">
      <c r="A18" s="2"/>
      <c r="B18" s="2"/>
      <c r="C18" s="2"/>
      <c r="D18" s="2"/>
      <c r="E18" s="2"/>
      <c r="F18" s="2"/>
      <c r="G18" s="2"/>
      <c r="H18" s="2"/>
      <c r="I18" s="2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</row>
    <row r="19" ht="12" customHeight="1">
      <c r="A19" s="44"/>
      <c r="B19" s="46"/>
      <c r="C19" s="2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t="s" s="61">
        <f>IF(OR(AC$14="",$E19=""),"",AB19)</f>
      </c>
      <c r="AD19" t="s" s="61">
        <f>IF(OR(AD$14="",$E19=""),"",AC19)</f>
      </c>
      <c r="AE19" s="46"/>
    </row>
    <row r="20" ht="12" customHeight="1">
      <c r="A20" s="44"/>
      <c r="B20" s="46"/>
      <c r="C20" s="2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t="s" s="61">
        <f>IF(OR(AC$14="",$E20=""),"",AB20)</f>
      </c>
      <c r="AD20" t="s" s="61">
        <f>IF(OR(AD$14="",$E20=""),"",AC20)</f>
      </c>
      <c r="AE20" s="46"/>
    </row>
    <row r="21" ht="12" customHeight="1">
      <c r="A21" s="44"/>
      <c r="B21" s="46"/>
      <c r="C21" s="2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t="s" s="61">
        <f>IF(OR(AC$14="",$E21=""),"",AB21)</f>
      </c>
      <c r="AD21" t="s" s="61">
        <f>IF(OR(AD$14="",$E21=""),"",AC21)</f>
      </c>
      <c r="AE21" s="46"/>
    </row>
    <row r="22" ht="12" customHeight="1">
      <c r="A22" s="44"/>
      <c r="B22" s="46"/>
      <c r="C22" s="2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t="s" s="61">
        <f>IF(OR(AC$14="",$E22=""),"",AB22)</f>
      </c>
      <c r="AD22" t="s" s="61">
        <f>IF(OR(AD$14="",$E22=""),"",AC22)</f>
      </c>
      <c r="AE22" s="46"/>
    </row>
    <row r="23" ht="15" customHeight="1">
      <c r="A23" s="44"/>
      <c r="B23" s="46"/>
      <c r="C23" s="2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t="s" s="61">
        <f>IF(OR(AC$14="",$E23=""),"",AB23)</f>
      </c>
      <c r="AD23" t="s" s="61">
        <f>IF(OR(AD$14="",$E23=""),"",AC23)</f>
      </c>
      <c r="AE23" s="46"/>
    </row>
    <row r="24" ht="12" customHeight="1">
      <c r="A24" s="44"/>
      <c r="B24" s="46"/>
      <c r="C24" s="2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t="s" s="61">
        <f>IF(OR(AC$14="",$E24=""),"",AB24)</f>
      </c>
      <c r="AD24" t="s" s="61">
        <f>IF(OR(AD$14="",$E24=""),"",AC24)</f>
      </c>
      <c r="AE24" s="46"/>
    </row>
    <row r="25" ht="12" customHeight="1">
      <c r="A25" s="44"/>
      <c r="B25" s="46"/>
      <c r="C25" s="2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</row>
    <row r="26" ht="12" customHeight="1">
      <c r="A26" s="44"/>
      <c r="B26" s="46"/>
      <c r="C26" s="2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t="s" s="61">
        <f>IF(OR(AC$14="",$E26=""),"",AB26)</f>
      </c>
      <c r="AD26" t="s" s="61">
        <f>IF(OR(AD$14="",$E26=""),"",AC26)</f>
      </c>
      <c r="AE26" s="46"/>
    </row>
    <row r="27" ht="12" customHeight="1">
      <c r="A27" s="44"/>
      <c r="B27" s="46"/>
      <c r="C27" s="2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t="s" s="61">
        <f>IF(OR(AC$14="",$E27=""),"",AB27)</f>
      </c>
      <c r="AD27" t="s" s="61">
        <f>IF(OR(AD$14="",$E27=""),"",AC27)</f>
      </c>
      <c r="AE27" s="46"/>
    </row>
    <row r="28" ht="12" customHeight="1">
      <c r="A28" s="44"/>
      <c r="B28" s="46"/>
      <c r="C28" s="2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t="s" s="61">
        <f>IF(OR(AC$14="",$E28=""),"",AB28)</f>
      </c>
      <c r="AD28" t="s" s="61">
        <f>IF(OR(AD$14="",$E28=""),"",AC28)</f>
      </c>
      <c r="AE28" s="46"/>
    </row>
    <row r="29" ht="12" customHeight="1">
      <c r="A29" s="44"/>
      <c r="B29" s="46"/>
      <c r="C29" s="2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t="s" s="61">
        <f>IF(OR(AC$14="",$E29=""),"",AB29)</f>
      </c>
      <c r="AD29" t="s" s="61">
        <f>IF(OR(AD$14="",$E29=""),"",AC29)</f>
      </c>
      <c r="AE29" s="46"/>
    </row>
    <row r="30" ht="12" customHeight="1">
      <c r="A30" s="44"/>
      <c r="B30" s="46"/>
      <c r="C30" s="2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t="s" s="61">
        <f>IF(OR(AC$14="",$E30=""),"",AB30)</f>
      </c>
      <c r="AD30" t="s" s="61">
        <f>IF(OR(AD$14="",$E30=""),"",AC30)</f>
      </c>
      <c r="AE30" s="46"/>
    </row>
    <row r="31" ht="12" customHeight="1">
      <c r="A31" s="44"/>
      <c r="B31" s="46"/>
      <c r="C31" s="2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t="s" s="61">
        <f>IF(OR(AC$14="",$E31=""),"",AB31)</f>
      </c>
      <c r="AD31" t="s" s="61">
        <f>IF(OR(AD$14="",$E31=""),"",AC31)</f>
      </c>
      <c r="AE31" s="46"/>
    </row>
    <row r="32" ht="12" customHeight="1">
      <c r="A32" s="44"/>
      <c r="B32" s="46"/>
      <c r="C32" s="2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t="s" s="61">
        <f>IF(OR(AC$14="",$E32=""),"",AB32)</f>
      </c>
      <c r="AD32" t="s" s="61">
        <f>IF(OR(AD$14="",$E32=""),"",AC32)</f>
      </c>
      <c r="AE32" s="46"/>
    </row>
    <row r="33" ht="12" customHeight="1">
      <c r="A33" s="44"/>
      <c r="B33" s="46"/>
      <c r="C33" s="2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t="s" s="61">
        <f>IF(OR(AC$14="",$E33=""),"",AB33)</f>
      </c>
      <c r="AD33" t="s" s="61">
        <f>IF(OR(AD$14="",$E33=""),"",AC33)</f>
      </c>
      <c r="AE33" s="46"/>
    </row>
    <row r="34" ht="12" customHeight="1">
      <c r="A34" s="44"/>
      <c r="B34" s="46"/>
      <c r="C34" s="2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t="s" s="61">
        <f>IF(OR(AC$14="",$E34=""),"",AB34)</f>
      </c>
      <c r="AD34" t="s" s="61">
        <f>IF(OR(AD$14="",$E34=""),"",AC34)</f>
      </c>
      <c r="AE34" s="46"/>
    </row>
    <row r="35" ht="12" customHeight="1">
      <c r="A35" s="44"/>
      <c r="B35" s="46"/>
      <c r="C35" s="2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</row>
    <row r="36" ht="12" customHeight="1">
      <c r="A36" s="44"/>
      <c r="B36" s="46"/>
      <c r="C36" s="2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t="s" s="61">
        <f>IF(OR(AC$14="",$E36=""),"",AB36)</f>
      </c>
      <c r="AD36" t="s" s="61">
        <f>IF(OR(AD$14="",$E36=""),"",AC36)</f>
      </c>
      <c r="AE36" s="46"/>
    </row>
    <row r="37" ht="12" customHeight="1">
      <c r="A37" s="44"/>
      <c r="B37" s="46"/>
      <c r="C37" s="2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t="s" s="61">
        <f>IF(OR(AC$14="",$E37=""),"",AB37)</f>
      </c>
      <c r="AD37" t="s" s="61">
        <f>IF(OR(AD$14="",$E37=""),"",AC37)</f>
      </c>
      <c r="AE37" s="46"/>
    </row>
    <row r="38" ht="12" customHeight="1">
      <c r="A38" s="44"/>
      <c r="B38" s="46"/>
      <c r="C38" s="2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t="s" s="61">
        <f>IF(OR(AC$14="",$E38=""),"",AB38)</f>
      </c>
      <c r="AD38" t="s" s="61">
        <f>IF(OR(AD$14="",$E38=""),"",AC38)</f>
      </c>
      <c r="AE38" s="46"/>
    </row>
    <row r="39" ht="12" customHeight="1">
      <c r="A39" s="44"/>
      <c r="B39" s="46"/>
      <c r="C39" s="2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t="s" s="61">
        <f>IF(OR(AC$14="",$E39=""),"",AB39)</f>
      </c>
      <c r="AD39" t="s" s="61">
        <f>IF(OR(AD$14="",$E39=""),"",AC39)</f>
      </c>
      <c r="AE39" s="46"/>
    </row>
    <row r="40" ht="12" customHeight="1">
      <c r="A40" s="44"/>
      <c r="B40" s="46"/>
      <c r="C40" s="2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t="s" s="61">
        <f>IF(OR(AC$14="",$E40=""),"",AB40)</f>
      </c>
      <c r="AD40" t="s" s="61">
        <f>IF(OR(AD$14="",$E40=""),"",AC40)</f>
      </c>
      <c r="AE40" s="46"/>
    </row>
    <row r="41" ht="12" customHeight="1">
      <c r="A41" s="44"/>
      <c r="B41" s="46"/>
      <c r="C41" s="2"/>
      <c r="D41" t="s" s="61">
        <f>IF(A41&lt;&gt;"","Planned","")</f>
      </c>
      <c r="E41" s="46"/>
      <c r="F41" t="s" s="61">
        <f>IF(OR(F$14="",$E41=""),"",E41)</f>
      </c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t="s" s="61">
        <f>IF(OR(AC$14="",$E41=""),"",AB41)</f>
      </c>
      <c r="AD41" t="s" s="61">
        <f>IF(OR(AD$14="",$E41=""),"",AC41)</f>
      </c>
      <c r="AE41" s="46"/>
    </row>
    <row r="42" ht="12" customHeight="1">
      <c r="A42" s="46"/>
      <c r="B42" s="46"/>
      <c r="C42" s="2"/>
      <c r="D42" t="s" s="61">
        <f>IF(A42&lt;&gt;"","Planned","")</f>
      </c>
      <c r="E42" s="46"/>
      <c r="F42" t="s" s="61">
        <f>IF(OR(F$14="",$E42=""),"",E42)</f>
      </c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t="s" s="61">
        <f>IF(OR(AC$14="",$E42=""),"",AB42)</f>
      </c>
      <c r="AD42" t="s" s="61">
        <f>IF(OR(AD$14="",$E42=""),"",AC42)</f>
      </c>
      <c r="AE42" s="46"/>
    </row>
    <row r="43" ht="12" customHeight="1">
      <c r="A43" s="46"/>
      <c r="B43" s="46"/>
      <c r="C43" s="2"/>
      <c r="D43" t="s" s="61">
        <f>IF(A43&lt;&gt;"","Planned","")</f>
      </c>
      <c r="E43" s="46"/>
      <c r="F43" t="s" s="61">
        <f>IF(OR(F$14="",$E43=""),"",E43)</f>
      </c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t="s" s="61">
        <f>IF(OR(AC$14="",$E43=""),"",AB43)</f>
      </c>
      <c r="AD43" t="s" s="61">
        <f>IF(OR(AD$14="",$E43=""),"",AC43)</f>
      </c>
      <c r="AE43" s="46"/>
    </row>
    <row r="44" ht="12" customHeight="1">
      <c r="A44" s="46"/>
      <c r="B44" s="46"/>
      <c r="C44" s="2"/>
      <c r="D44" t="s" s="61">
        <f>IF(A44&lt;&gt;"","Planned","")</f>
      </c>
      <c r="E44" s="46"/>
      <c r="F44" t="s" s="61">
        <f>IF(OR(F$14="",$E44=""),"",E44)</f>
      </c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t="s" s="61">
        <f>IF(OR(AC$14="",$E44=""),"",AB44)</f>
      </c>
      <c r="AD44" t="s" s="61">
        <f>IF(OR(AD$14="",$E44=""),"",AC44)</f>
      </c>
      <c r="AE44" s="46"/>
    </row>
    <row r="45" ht="12" customHeight="1">
      <c r="A45" s="46"/>
      <c r="B45" s="46"/>
      <c r="C45" s="2"/>
      <c r="D45" t="s" s="61">
        <f>IF(A45&lt;&gt;"","Planned","")</f>
      </c>
      <c r="E45" s="46"/>
      <c r="F45" t="s" s="61">
        <f>IF(OR(F$14="",$E45=""),"",E45)</f>
      </c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t="s" s="61">
        <f>IF(OR(AC$14="",$E45=""),"",AB45)</f>
      </c>
      <c r="AD45" t="s" s="61">
        <f>IF(OR(AD$14="",$E45=""),"",AC45)</f>
      </c>
      <c r="AE45" s="46"/>
    </row>
    <row r="46" ht="12" customHeight="1">
      <c r="A46" s="46"/>
      <c r="B46" s="46"/>
      <c r="C46" s="2"/>
      <c r="D46" t="s" s="61">
        <f>IF(A46&lt;&gt;"","Planned","")</f>
      </c>
      <c r="E46" s="46"/>
      <c r="F46" t="s" s="61">
        <f>IF(OR(F$14="",$E46=""),"",E46)</f>
      </c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t="s" s="61">
        <f>IF(OR(AC$14="",$E46=""),"",AB46)</f>
      </c>
      <c r="AD46" t="s" s="61">
        <f>IF(OR(AD$14="",$E46=""),"",AC46)</f>
      </c>
      <c r="AE46" s="46"/>
    </row>
    <row r="47" ht="12" customHeight="1">
      <c r="A47" s="46"/>
      <c r="B47" s="46"/>
      <c r="C47" s="2"/>
      <c r="D47" t="s" s="61">
        <f>IF(A47&lt;&gt;"","Planned","")</f>
      </c>
      <c r="E47" s="46"/>
      <c r="F47" t="s" s="61">
        <f>IF(OR(F$14="",$E47=""),"",E47)</f>
      </c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t="s" s="61">
        <f>IF(OR(AC$14="",$E47=""),"",AB47)</f>
      </c>
      <c r="AD47" t="s" s="61">
        <f>IF(OR(AD$14="",$E47=""),"",AC47)</f>
      </c>
      <c r="AE47" s="46"/>
    </row>
    <row r="48" ht="12" customHeight="1">
      <c r="A48" s="46"/>
      <c r="B48" s="46"/>
      <c r="C48" s="2"/>
      <c r="D48" t="s" s="61">
        <f>IF(A48&lt;&gt;"","Planned","")</f>
      </c>
      <c r="E48" s="46"/>
      <c r="F48" t="s" s="61">
        <f>IF(OR(F$14="",$E48=""),"",E48)</f>
      </c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t="s" s="61">
        <f>IF(OR(AC$14="",$E48=""),"",AB48)</f>
      </c>
      <c r="AD48" t="s" s="61">
        <f>IF(OR(AD$14="",$E48=""),"",AC48)</f>
      </c>
      <c r="AE48" s="46"/>
    </row>
    <row r="49" ht="12" customHeight="1">
      <c r="A49" s="46"/>
      <c r="B49" s="46"/>
      <c r="C49" s="2"/>
      <c r="D49" t="s" s="61">
        <f>IF(A49&lt;&gt;"","Planned","")</f>
      </c>
      <c r="E49" s="46"/>
      <c r="F49" t="s" s="61">
        <f>IF(OR(F$14="",$E49=""),"",E49)</f>
      </c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t="s" s="61">
        <f>IF(OR(AC$14="",$E49=""),"",AB49)</f>
      </c>
      <c r="AD49" t="s" s="61">
        <f>IF(OR(AD$14="",$E49=""),"",AC49)</f>
      </c>
      <c r="AE49" s="46"/>
    </row>
    <row r="50" ht="12" customHeight="1">
      <c r="A50" s="46"/>
      <c r="B50" s="46"/>
      <c r="C50" s="2"/>
      <c r="D50" t="s" s="61">
        <f>IF(A50&lt;&gt;"","Planned","")</f>
      </c>
      <c r="E50" s="46"/>
      <c r="F50" t="s" s="61">
        <f>IF(OR(F$14="",$E50=""),"",E50)</f>
      </c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t="s" s="61">
        <f>IF(OR(AC$14="",$E50=""),"",AB50)</f>
      </c>
      <c r="AD50" t="s" s="61">
        <f>IF(OR(AD$14="",$E50=""),"",AC50)</f>
      </c>
      <c r="AE50" s="46"/>
    </row>
    <row r="51" ht="12" customHeight="1">
      <c r="A51" s="46"/>
      <c r="B51" s="46"/>
      <c r="C51" s="2"/>
      <c r="D51" t="s" s="61">
        <f>IF(A51&lt;&gt;"","Planned","")</f>
      </c>
      <c r="E51" s="46"/>
      <c r="F51" t="s" s="61">
        <f>IF(OR(F$14="",$E51=""),"",E51)</f>
      </c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t="s" s="61">
        <f>IF(OR(AC$14="",$E51=""),"",AB51)</f>
      </c>
      <c r="AD51" t="s" s="61">
        <f>IF(OR(AD$14="",$E51=""),"",AC51)</f>
      </c>
      <c r="AE51" s="46"/>
    </row>
    <row r="52" ht="12" customHeight="1">
      <c r="A52" s="46"/>
      <c r="B52" s="46"/>
      <c r="C52" s="2"/>
      <c r="D52" t="s" s="61">
        <f>IF(A52&lt;&gt;"","Planned","")</f>
      </c>
      <c r="E52" s="46"/>
      <c r="F52" t="s" s="61">
        <f>IF(OR(F$14="",$E52=""),"",E52)</f>
      </c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t="s" s="61">
        <f>IF(OR(AC$14="",$E52=""),"",AB52)</f>
      </c>
      <c r="AD52" t="s" s="61">
        <f>IF(OR(AD$14="",$E52=""),"",AC52)</f>
      </c>
      <c r="AE52" s="46"/>
    </row>
    <row r="53" ht="12" customHeight="1">
      <c r="A53" s="46"/>
      <c r="B53" s="46"/>
      <c r="C53" s="2"/>
      <c r="D53" t="s" s="61">
        <f>IF(A53&lt;&gt;"","Planned","")</f>
      </c>
      <c r="E53" s="46"/>
      <c r="F53" t="s" s="61">
        <f>IF(OR(F$14="",$E53=""),"",E53)</f>
      </c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t="s" s="61">
        <f>IF(OR(AC$14="",$E53=""),"",AB53)</f>
      </c>
      <c r="AD53" t="s" s="61">
        <f>IF(OR(AD$14="",$E53=""),"",AC53)</f>
      </c>
      <c r="AE53" s="46"/>
    </row>
    <row r="54" ht="12" customHeight="1">
      <c r="A54" s="46"/>
      <c r="B54" s="46"/>
      <c r="C54" s="2"/>
      <c r="D54" t="s" s="61">
        <f>IF(A54&lt;&gt;"","Planned","")</f>
      </c>
      <c r="E54" s="46"/>
      <c r="F54" t="s" s="61">
        <f>IF(OR(F$14="",$E54=""),"",E54)</f>
      </c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t="s" s="61">
        <f>IF(OR(AC$14="",$E54=""),"",AB54)</f>
      </c>
      <c r="AD54" t="s" s="61">
        <f>IF(OR(AD$14="",$E54=""),"",AC54)</f>
      </c>
      <c r="AE54" s="46"/>
    </row>
    <row r="55" ht="12" customHeight="1">
      <c r="A55" s="46"/>
      <c r="B55" s="46"/>
      <c r="C55" s="2"/>
      <c r="D55" t="s" s="61">
        <f>IF(A55&lt;&gt;"","Planned","")</f>
      </c>
      <c r="E55" s="46"/>
      <c r="F55" t="s" s="61">
        <f>IF(OR(F$14="",$E55=""),"",E55)</f>
      </c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t="s" s="61">
        <f>IF(OR(AC$14="",$E55=""),"",AB55)</f>
      </c>
      <c r="AD55" t="s" s="61">
        <f>IF(OR(AD$14="",$E55=""),"",AC55)</f>
      </c>
      <c r="AE55" s="46"/>
    </row>
    <row r="56" ht="12" customHeight="1">
      <c r="A56" s="46"/>
      <c r="B56" s="46"/>
      <c r="C56" s="2"/>
      <c r="D56" t="s" s="61">
        <f>IF(A56&lt;&gt;"","Planned","")</f>
      </c>
      <c r="E56" s="46"/>
      <c r="F56" t="s" s="61">
        <f>IF(OR(F$14="",$E56=""),"",E56)</f>
      </c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t="s" s="61">
        <f>IF(OR(AC$14="",$E56=""),"",AB56)</f>
      </c>
      <c r="AD56" t="s" s="61">
        <f>IF(OR(AD$14="",$E56=""),"",AC56)</f>
      </c>
      <c r="AE56" s="46"/>
    </row>
    <row r="57" ht="12" customHeight="1">
      <c r="A57" s="46"/>
      <c r="B57" s="46"/>
      <c r="C57" s="2"/>
      <c r="D57" t="s" s="61">
        <f>IF(A57&lt;&gt;"","Planned","")</f>
      </c>
      <c r="E57" s="46"/>
      <c r="F57" t="s" s="61">
        <f>IF(OR(F$14="",$E57=""),"",E57)</f>
      </c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t="s" s="61">
        <f>IF(OR(AC$14="",$E57=""),"",AB57)</f>
      </c>
      <c r="AD57" t="s" s="61">
        <f>IF(OR(AD$14="",$E57=""),"",AC57)</f>
      </c>
      <c r="AE57" s="46"/>
    </row>
    <row r="58" ht="12" customHeight="1">
      <c r="A58" s="46"/>
      <c r="B58" s="46"/>
      <c r="C58" s="2"/>
      <c r="D58" t="s" s="61">
        <f>IF(A58&lt;&gt;"","Planned","")</f>
      </c>
      <c r="E58" s="46"/>
      <c r="F58" t="s" s="61">
        <f>IF(OR(F$14="",$E58=""),"",E58)</f>
      </c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t="s" s="61">
        <f>IF(OR(AC$14="",$E58=""),"",AB58)</f>
      </c>
      <c r="AD58" t="s" s="61">
        <f>IF(OR(AD$14="",$E58=""),"",AC58)</f>
      </c>
      <c r="AE58" s="46"/>
    </row>
    <row r="59" ht="12" customHeight="1">
      <c r="A59" s="46"/>
      <c r="B59" s="46"/>
      <c r="C59" s="2"/>
      <c r="D59" t="s" s="61">
        <f>IF(A59&lt;&gt;"","Planned","")</f>
      </c>
      <c r="E59" s="46"/>
      <c r="F59" t="s" s="61">
        <f>IF(OR(F$14="",$E59=""),"",E59)</f>
      </c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t="s" s="61">
        <f>IF(OR(AC$14="",$E59=""),"",AB59)</f>
      </c>
      <c r="AD59" t="s" s="61">
        <f>IF(OR(AD$14="",$E59=""),"",AC59)</f>
      </c>
      <c r="AE59" s="46"/>
    </row>
    <row r="60" ht="12" customHeight="1">
      <c r="A60" s="46"/>
      <c r="B60" s="46"/>
      <c r="C60" s="2"/>
      <c r="D60" t="s" s="61">
        <f>IF(A60&lt;&gt;"","Planned","")</f>
      </c>
      <c r="E60" s="46"/>
      <c r="F60" t="s" s="61">
        <f>IF(OR(F$14="",$E60=""),"",E60)</f>
      </c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t="s" s="61">
        <f>IF(OR(AC$14="",$E60=""),"",AB60)</f>
      </c>
      <c r="AD60" t="s" s="61">
        <f>IF(OR(AD$14="",$E60=""),"",AC60)</f>
      </c>
      <c r="AE60" s="46"/>
    </row>
    <row r="61" ht="12" customHeight="1">
      <c r="A61" s="46"/>
      <c r="B61" s="46"/>
      <c r="C61" s="2"/>
      <c r="D61" t="s" s="61">
        <f>IF(A61&lt;&gt;"","Planned","")</f>
      </c>
      <c r="E61" s="46"/>
      <c r="F61" t="s" s="61">
        <f>IF(OR(F$14="",$E61=""),"",E61)</f>
      </c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t="s" s="61">
        <f>IF(OR(AC$14="",$E61=""),"",AB61)</f>
      </c>
      <c r="AD61" t="s" s="61">
        <f>IF(OR(AD$14="",$E61=""),"",AC61)</f>
      </c>
      <c r="AE61" s="46"/>
    </row>
    <row r="62" ht="12" customHeight="1">
      <c r="A62" s="46"/>
      <c r="B62" s="46"/>
      <c r="C62" s="2"/>
      <c r="D62" t="s" s="61">
        <f>IF(A62&lt;&gt;"","Planned","")</f>
      </c>
      <c r="E62" s="46"/>
      <c r="F62" t="s" s="61">
        <f>IF(OR(F$14="",$E62=""),"",E62)</f>
      </c>
      <c r="G62" t="s" s="61">
        <f>IF(OR(G$14="",$E62=""),"",F62)</f>
      </c>
      <c r="H62" t="s" s="61">
        <f>IF(OR(H$14="",$E62=""),"",G62)</f>
      </c>
      <c r="I62" t="s" s="61">
        <f>IF(OR(I$14="",$E62=""),"",H62)</f>
      </c>
      <c r="J62" t="s" s="61">
        <f>IF(OR(J$14="",$E62=""),"",I62)</f>
      </c>
      <c r="K62" t="s" s="61">
        <f>IF(OR(K$14="",$E62=""),"",J62)</f>
      </c>
      <c r="L62" t="s" s="61">
        <f>IF(OR(L$14="",$E62=""),"",K62)</f>
      </c>
      <c r="M62" t="s" s="61">
        <f>IF(OR(M$14="",$E62=""),"",L62)</f>
      </c>
      <c r="N62" t="s" s="61">
        <f>IF(OR(N$14="",$E62=""),"",M62)</f>
      </c>
      <c r="O62" t="s" s="61">
        <f>IF(OR(O$14="",$E62=""),"",N62)</f>
      </c>
      <c r="P62" t="s" s="61">
        <f>IF(OR(P$14="",$E62=""),"",O62)</f>
      </c>
      <c r="Q62" t="s" s="61">
        <f>IF(OR(Q$14="",$E62=""),"",P62)</f>
      </c>
      <c r="R62" t="s" s="61">
        <f>IF(OR(R$14="",$E62=""),"",Q62)</f>
      </c>
      <c r="S62" t="s" s="61">
        <f>IF(OR(S$14="",$E62=""),"",R62)</f>
      </c>
      <c r="T62" t="s" s="61">
        <f>IF(OR(T$14="",$E62=""),"",S62)</f>
      </c>
      <c r="U62" t="s" s="61">
        <f>IF(OR(U$14="",$E62=""),"",T62)</f>
      </c>
      <c r="V62" t="s" s="61">
        <f>IF(OR(V$14="",$E62=""),"",U62)</f>
      </c>
      <c r="W62" t="s" s="61">
        <f>IF(OR(W$14="",$E62=""),"",V62)</f>
      </c>
      <c r="X62" t="s" s="61">
        <f>IF(OR(X$14="",$E62=""),"",W62)</f>
      </c>
      <c r="Y62" t="s" s="61">
        <f>IF(OR(Y$14="",$E62=""),"",X62)</f>
      </c>
      <c r="Z62" t="s" s="61">
        <f>IF(OR(Z$14="",$E62=""),"",Y62)</f>
      </c>
      <c r="AA62" t="s" s="61">
        <f>IF(OR(AA$14="",$E62=""),"",Z62)</f>
      </c>
      <c r="AB62" t="s" s="61">
        <f>IF(OR(AB$14="",$E62=""),"",AA62)</f>
      </c>
      <c r="AC62" t="s" s="61">
        <f>IF(OR(AC$14="",$E62=""),"",AB62)</f>
      </c>
      <c r="AD62" t="s" s="61">
        <f>IF(OR(AD$14="",$E62=""),"",AC62)</f>
      </c>
      <c r="AE62" s="46"/>
    </row>
    <row r="63" ht="12" customHeight="1">
      <c r="A63" s="46"/>
      <c r="B63" s="46"/>
      <c r="C63" s="2"/>
      <c r="D63" t="s" s="61">
        <f>IF(A63&lt;&gt;"","Planned","")</f>
      </c>
      <c r="E63" s="46"/>
      <c r="F63" t="s" s="61">
        <f>IF(OR(F$14="",$E63=""),"",E63)</f>
      </c>
      <c r="G63" t="s" s="61">
        <f>IF(OR(G$14="",$E63=""),"",F63)</f>
      </c>
      <c r="H63" t="s" s="61">
        <f>IF(OR(H$14="",$E63=""),"",G63)</f>
      </c>
      <c r="I63" t="s" s="61">
        <f>IF(OR(I$14="",$E63=""),"",H63)</f>
      </c>
      <c r="J63" t="s" s="61">
        <f>IF(OR(J$14="",$E63=""),"",I63)</f>
      </c>
      <c r="K63" t="s" s="61">
        <f>IF(OR(K$14="",$E63=""),"",J63)</f>
      </c>
      <c r="L63" t="s" s="61">
        <f>IF(OR(L$14="",$E63=""),"",K63)</f>
      </c>
      <c r="M63" t="s" s="61">
        <f>IF(OR(M$14="",$E63=""),"",L63)</f>
      </c>
      <c r="N63" t="s" s="61">
        <f>IF(OR(N$14="",$E63=""),"",M63)</f>
      </c>
      <c r="O63" t="s" s="61">
        <f>IF(OR(O$14="",$E63=""),"",N63)</f>
      </c>
      <c r="P63" t="s" s="61">
        <f>IF(OR(P$14="",$E63=""),"",O63)</f>
      </c>
      <c r="Q63" t="s" s="61">
        <f>IF(OR(Q$14="",$E63=""),"",P63)</f>
      </c>
      <c r="R63" t="s" s="61">
        <f>IF(OR(R$14="",$E63=""),"",Q63)</f>
      </c>
      <c r="S63" t="s" s="61">
        <f>IF(OR(S$14="",$E63=""),"",R63)</f>
      </c>
      <c r="T63" t="s" s="61">
        <f>IF(OR(T$14="",$E63=""),"",S63)</f>
      </c>
      <c r="U63" t="s" s="61">
        <f>IF(OR(U$14="",$E63=""),"",T63)</f>
      </c>
      <c r="V63" t="s" s="61">
        <f>IF(OR(V$14="",$E63=""),"",U63)</f>
      </c>
      <c r="W63" t="s" s="61">
        <f>IF(OR(W$14="",$E63=""),"",V63)</f>
      </c>
      <c r="X63" t="s" s="61">
        <f>IF(OR(X$14="",$E63=""),"",W63)</f>
      </c>
      <c r="Y63" t="s" s="61">
        <f>IF(OR(Y$14="",$E63=""),"",X63)</f>
      </c>
      <c r="Z63" t="s" s="61">
        <f>IF(OR(Z$14="",$E63=""),"",Y63)</f>
      </c>
      <c r="AA63" t="s" s="61">
        <f>IF(OR(AA$14="",$E63=""),"",Z63)</f>
      </c>
      <c r="AB63" t="s" s="61">
        <f>IF(OR(AB$14="",$E63=""),"",AA63)</f>
      </c>
      <c r="AC63" t="s" s="61">
        <f>IF(OR(AC$14="",$E63=""),"",AB63)</f>
      </c>
      <c r="AD63" t="s" s="61">
        <f>IF(OR(AD$14="",$E63=""),"",AC63)</f>
      </c>
      <c r="AE63" s="46"/>
    </row>
    <row r="64" ht="12" customHeight="1">
      <c r="A64" s="46"/>
      <c r="B64" s="46"/>
      <c r="C64" s="2"/>
      <c r="D64" t="s" s="61">
        <f>IF(A64&lt;&gt;"","Planned","")</f>
      </c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</row>
    <row r="65" ht="12" customHeight="1">
      <c r="A65" s="46"/>
      <c r="B65" s="46"/>
      <c r="C65" s="2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</row>
    <row r="66" ht="12" customHeight="1">
      <c r="A66" s="46"/>
      <c r="B66" s="46"/>
      <c r="C66" s="2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</row>
    <row r="67" ht="12" customHeight="1">
      <c r="A67" s="46"/>
      <c r="B67" s="46"/>
      <c r="C67" s="2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</row>
    <row r="68" ht="12" customHeight="1">
      <c r="A68" s="46"/>
      <c r="B68" s="46"/>
      <c r="C68" s="2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</row>
    <row r="69" ht="12" customHeight="1">
      <c r="A69" s="46"/>
      <c r="B69" s="46"/>
      <c r="C69" s="2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</row>
    <row r="70" ht="12" customHeight="1">
      <c r="A70" s="46"/>
      <c r="B70" s="46"/>
      <c r="C70" s="2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</row>
    <row r="71" ht="12" customHeight="1">
      <c r="A71" s="46"/>
      <c r="B71" s="46"/>
      <c r="C71" s="2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</row>
    <row r="72" ht="12" customHeight="1">
      <c r="A72" s="46"/>
      <c r="B72" s="46"/>
      <c r="C72" s="2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</row>
    <row r="73" ht="12" customHeight="1">
      <c r="A73" s="46"/>
      <c r="B73" s="46"/>
      <c r="C73" s="2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</row>
    <row r="74" ht="12" customHeight="1">
      <c r="A74" s="46"/>
      <c r="B74" s="46"/>
      <c r="C74" s="2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</row>
    <row r="75" ht="12" customHeight="1">
      <c r="A75" s="46"/>
      <c r="B75" s="46"/>
      <c r="C75" s="2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</row>
    <row r="76" ht="12" customHeight="1">
      <c r="A76" s="46"/>
      <c r="B76" s="46"/>
      <c r="C76" s="2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</row>
    <row r="77" ht="12" customHeight="1">
      <c r="A77" s="46"/>
      <c r="B77" s="46"/>
      <c r="C77" s="2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</row>
    <row r="78" ht="12" customHeight="1">
      <c r="A78" s="46"/>
      <c r="B78" s="46"/>
      <c r="C78" s="2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</row>
    <row r="79" ht="12" customHeight="1">
      <c r="A79" s="46"/>
      <c r="B79" s="46"/>
      <c r="C79" s="2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</row>
    <row r="80" ht="12" customHeight="1">
      <c r="A80" s="46"/>
      <c r="B80" s="46"/>
      <c r="C80" s="2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</row>
    <row r="81" ht="12" customHeight="1">
      <c r="A81" s="46"/>
      <c r="B81" s="46"/>
      <c r="C81" s="2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</row>
    <row r="82" ht="12" customHeight="1">
      <c r="A82" s="46"/>
      <c r="B82" s="46"/>
      <c r="C82" s="2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</row>
    <row r="83" ht="12" customHeight="1">
      <c r="A83" s="46"/>
      <c r="B83" s="46"/>
      <c r="C83" s="2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</row>
    <row r="84" ht="12" customHeight="1">
      <c r="A84" s="46"/>
      <c r="B84" s="46"/>
      <c r="C84" s="2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</row>
    <row r="85" ht="12" customHeight="1">
      <c r="A85" s="46"/>
      <c r="B85" s="46"/>
      <c r="C85" s="2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</row>
    <row r="86" ht="12" customHeight="1">
      <c r="A86" s="46"/>
      <c r="B86" s="46"/>
      <c r="C86" s="2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</row>
    <row r="87" ht="12" customHeight="1">
      <c r="A87" s="46"/>
      <c r="B87" s="46"/>
      <c r="C87" s="2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</row>
    <row r="88" ht="12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</row>
    <row r="89" ht="12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</row>
    <row r="90" ht="12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</row>
    <row r="91" ht="12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</row>
    <row r="92" ht="12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</row>
    <row r="93" ht="12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</row>
    <row r="94" ht="12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</row>
    <row r="95" ht="12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</row>
    <row r="96" ht="12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</row>
    <row r="97" ht="12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</row>
    <row r="98" ht="12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</row>
    <row r="99" ht="12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</row>
    <row r="100" ht="12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</row>
    <row r="101" ht="12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</row>
    <row r="102" ht="12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</row>
    <row r="103" ht="12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</row>
    <row r="104" ht="12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</row>
    <row r="105" ht="12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</row>
    <row r="106" ht="12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</row>
    <row r="107" ht="12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</row>
    <row r="108" ht="12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</row>
    <row r="109" ht="12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</row>
    <row r="110" ht="12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</row>
    <row r="111" ht="12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</row>
    <row r="112" ht="12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</row>
    <row r="113" ht="12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</row>
    <row r="114" ht="12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</row>
    <row r="115" ht="12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</row>
    <row r="116" ht="12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</row>
    <row r="117" ht="12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</row>
    <row r="118" ht="12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</row>
    <row r="119" ht="12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</row>
    <row r="120" ht="12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</row>
    <row r="121" ht="12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</row>
    <row r="122" ht="12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</row>
    <row r="123" ht="12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</row>
    <row r="124" ht="12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</row>
    <row r="125" ht="12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</row>
    <row r="126" ht="12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</row>
    <row r="127" ht="12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</row>
    <row r="128" ht="12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</row>
    <row r="129" ht="12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</row>
    <row r="130" ht="12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</row>
    <row r="131" ht="12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</row>
    <row r="132" ht="12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</row>
    <row r="133" ht="12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</row>
    <row r="134" ht="12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</row>
    <row r="135" ht="12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</row>
    <row r="136" ht="12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</row>
    <row r="137" ht="12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</row>
    <row r="138" ht="12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</row>
    <row r="139" ht="12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</row>
    <row r="140" ht="12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</row>
    <row r="141" ht="12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</row>
    <row r="142" ht="12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</row>
    <row r="143" ht="12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</row>
    <row r="144" ht="12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</row>
    <row r="145" ht="12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</row>
    <row r="146" ht="12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</row>
    <row r="147" ht="12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</row>
    <row r="148" ht="12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</row>
    <row r="149" ht="12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</row>
    <row r="150" ht="12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</row>
    <row r="151" ht="12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</row>
    <row r="152" ht="12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</row>
    <row r="153" ht="12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</row>
    <row r="154" ht="12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</row>
    <row r="155" ht="12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</row>
    <row r="156" ht="12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</row>
    <row r="157" ht="12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</row>
    <row r="158" ht="12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</row>
    <row r="159" ht="12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</row>
    <row r="160" ht="12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</row>
    <row r="161" ht="12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</row>
    <row r="162" ht="12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</row>
    <row r="163" ht="12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</row>
    <row r="164" ht="12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</row>
    <row r="165" ht="12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</row>
    <row r="166" ht="12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</row>
    <row r="167" ht="12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</row>
    <row r="168" ht="12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</row>
    <row r="169" ht="12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</row>
    <row r="170" ht="12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</row>
    <row r="171" ht="12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</row>
    <row r="172" ht="12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</row>
    <row r="173" ht="12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</row>
    <row r="174" ht="12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</row>
    <row r="175" ht="12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</row>
    <row r="176" ht="12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</row>
    <row r="177" ht="12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</row>
    <row r="178" ht="12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</row>
    <row r="179" ht="12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</row>
    <row r="180" ht="12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</row>
    <row r="181" ht="12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</row>
    <row r="182" ht="12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</row>
    <row r="183" ht="12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</row>
    <row r="184" ht="12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</row>
    <row r="185" ht="12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</row>
    <row r="186" ht="12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</row>
    <row r="187" ht="12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</row>
    <row r="188" ht="12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</row>
    <row r="189" ht="12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</row>
    <row r="190" ht="12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</row>
    <row r="191" ht="12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</row>
    <row r="192" ht="12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</row>
    <row r="193" ht="12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</row>
    <row r="194" ht="12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</row>
    <row r="195" ht="12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</row>
    <row r="196" ht="12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</row>
    <row r="197" ht="12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</row>
    <row r="198" ht="12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</row>
    <row r="199" ht="12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</row>
    <row r="200" ht="12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</row>
    <row r="201" ht="12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</row>
    <row r="202" ht="12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</row>
    <row r="203" ht="12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</row>
    <row r="204" ht="12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</row>
    <row r="205" ht="12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</row>
    <row r="206" ht="12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</row>
    <row r="207" ht="12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</row>
    <row r="208" ht="12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</row>
    <row r="209" ht="12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</row>
    <row r="210" ht="12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</row>
    <row r="211" ht="12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</row>
    <row r="212" ht="12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</row>
    <row r="213" ht="12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</row>
    <row r="214" ht="12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</row>
    <row r="215" ht="12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</row>
    <row r="216" ht="12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</row>
    <row r="217" ht="12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</row>
    <row r="218" ht="12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</row>
    <row r="219" ht="12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</row>
    <row r="220" ht="12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</row>
    <row r="221" ht="12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</row>
    <row r="222" ht="12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ht="12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ht="12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ht="12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</row>
    <row r="226" ht="12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</row>
    <row r="227" ht="12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  <c r="AA227" s="46"/>
      <c r="AB227" s="46"/>
      <c r="AC227" s="46"/>
      <c r="AD227" s="46"/>
      <c r="AE227" s="46"/>
    </row>
    <row r="228" ht="12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</row>
    <row r="229" ht="12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  <c r="AB229" s="46"/>
      <c r="AC229" s="46"/>
      <c r="AD229" s="46"/>
      <c r="AE229" s="46"/>
    </row>
    <row r="230" ht="12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</row>
    <row r="231" ht="12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  <c r="X231" s="46"/>
      <c r="Y231" s="46"/>
      <c r="Z231" s="46"/>
      <c r="AA231" s="46"/>
      <c r="AB231" s="46"/>
      <c r="AC231" s="46"/>
      <c r="AD231" s="46"/>
      <c r="AE231" s="46"/>
    </row>
    <row r="232" ht="12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  <c r="AA232" s="46"/>
      <c r="AB232" s="46"/>
      <c r="AC232" s="46"/>
      <c r="AD232" s="46"/>
      <c r="AE232" s="46"/>
    </row>
    <row r="233" ht="12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  <c r="AA233" s="46"/>
      <c r="AB233" s="46"/>
      <c r="AC233" s="46"/>
      <c r="AD233" s="46"/>
      <c r="AE233" s="46"/>
    </row>
    <row r="234" ht="12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  <c r="X234" s="46"/>
      <c r="Y234" s="46"/>
      <c r="Z234" s="46"/>
      <c r="AA234" s="46"/>
      <c r="AB234" s="46"/>
      <c r="AC234" s="46"/>
      <c r="AD234" s="46"/>
      <c r="AE234" s="46"/>
    </row>
    <row r="235" ht="12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  <c r="AA235" s="46"/>
      <c r="AB235" s="46"/>
      <c r="AC235" s="46"/>
      <c r="AD235" s="46"/>
      <c r="AE235" s="46"/>
    </row>
    <row r="236" ht="12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/>
      <c r="Y236" s="46"/>
      <c r="Z236" s="46"/>
      <c r="AA236" s="46"/>
      <c r="AB236" s="46"/>
      <c r="AC236" s="46"/>
      <c r="AD236" s="46"/>
      <c r="AE236" s="46"/>
    </row>
    <row r="237" ht="12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  <c r="AB237" s="46"/>
      <c r="AC237" s="46"/>
      <c r="AD237" s="46"/>
      <c r="AE237" s="46"/>
    </row>
    <row r="238" ht="12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  <c r="AA238" s="46"/>
      <c r="AB238" s="46"/>
      <c r="AC238" s="46"/>
      <c r="AD238" s="46"/>
      <c r="AE238" s="46"/>
    </row>
    <row r="239" ht="12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  <c r="AB239" s="46"/>
      <c r="AC239" s="46"/>
      <c r="AD239" s="46"/>
      <c r="AE239" s="46"/>
    </row>
    <row r="240" ht="12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</row>
    <row r="241" ht="12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  <c r="AA241" s="46"/>
      <c r="AB241" s="46"/>
      <c r="AC241" s="46"/>
      <c r="AD241" s="46"/>
      <c r="AE241" s="46"/>
    </row>
    <row r="242" ht="12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  <c r="AB242" s="46"/>
      <c r="AC242" s="46"/>
      <c r="AD242" s="46"/>
      <c r="AE242" s="46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5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38.5" style="140" customWidth="1"/>
    <col min="2" max="2" width="8.5" style="140" customWidth="1"/>
    <col min="3" max="3" width="13.6719" style="140" customWidth="1"/>
    <col min="4" max="4" width="11.5" style="140" customWidth="1"/>
    <col min="5" max="5" width="6.5" style="140" customWidth="1"/>
    <col min="6" max="6" width="4.5" style="140" customWidth="1"/>
    <col min="7" max="7" width="4.5" style="140" customWidth="1"/>
    <col min="8" max="8" width="4.5" style="140" customWidth="1"/>
    <col min="9" max="9" width="4.5" style="140" customWidth="1"/>
    <col min="10" max="10" width="4.5" style="140" customWidth="1"/>
    <col min="11" max="11" width="4.5" style="140" customWidth="1"/>
    <col min="12" max="12" width="4.5" style="140" customWidth="1"/>
    <col min="13" max="13" width="4.5" style="140" customWidth="1"/>
    <col min="14" max="14" width="4.5" style="140" customWidth="1"/>
    <col min="15" max="15" width="4.5" style="140" customWidth="1"/>
    <col min="16" max="16" width="4.5" style="140" customWidth="1"/>
    <col min="17" max="17" width="4.5" style="140" customWidth="1"/>
    <col min="18" max="18" width="4.5" style="140" customWidth="1"/>
    <col min="19" max="19" width="4.5" style="140" customWidth="1"/>
    <col min="20" max="20" width="4.5" style="140" customWidth="1"/>
    <col min="21" max="21" width="4.5" style="140" customWidth="1"/>
    <col min="22" max="22" width="4.5" style="140" customWidth="1"/>
    <col min="23" max="23" width="4.5" style="140" customWidth="1"/>
    <col min="24" max="24" width="4.5" style="140" customWidth="1"/>
    <col min="25" max="25" width="4.5" style="140" customWidth="1"/>
    <col min="26" max="26" width="4.5" style="140" customWidth="1"/>
    <col min="27" max="27" width="4.5" style="140" customWidth="1"/>
    <col min="28" max="28" width="4.5" style="140" customWidth="1"/>
    <col min="29" max="29" width="4.5" style="140" customWidth="1"/>
    <col min="30" max="30" width="4.5" style="140" customWidth="1"/>
    <col min="31" max="31" width="8.85156" style="140" customWidth="1"/>
    <col min="32" max="256" width="10.8516" style="140" customWidth="1"/>
  </cols>
  <sheetData>
    <row r="1" ht="17" customHeight="1">
      <c r="A1" s="141">
        <v>2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156</v>
      </c>
      <c r="B9" s="144">
        <v>13</v>
      </c>
      <c r="C9" s="145"/>
      <c r="D9" s="146"/>
      <c r="E9" t="s" s="147">
        <v>157</v>
      </c>
      <c r="F9" t="s" s="147">
        <v>158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12</v>
      </c>
      <c r="F10" s="150">
        <f>IF(AND(SUM(OFFSET(F14,1,0,$B$11,1))=0),0,SUM(OFFSET(F14,1,0,$B$11,1)))</f>
        <v>12</v>
      </c>
      <c r="G10" s="150">
        <f>IF(AND(SUM(OFFSET(G14,1,0,$B$11,1))=0),"",SUM(OFFSET(G14,1,0,$B$11,1)))</f>
        <v>9</v>
      </c>
      <c r="H10" s="150">
        <f>IF(AND(SUM(OFFSET(H14,1,0,$B$11,1))=0),"",SUM(OFFSET(H14,1,0,$B$11,1)))</f>
        <v>2</v>
      </c>
      <c r="I10" s="150">
        <f>IF(AND(SUM(OFFSET(I14,1,0,$B$11,1))=0),"",SUM(OFFSET(I14,1,0,$B$11,1)))</f>
        <v>2</v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2</v>
      </c>
      <c r="C11" t="s" s="137">
        <v>162</v>
      </c>
      <c r="D11" s="152">
        <f>IF(COUNTIF(F10:AD10,"&gt;0")=0,1,COUNTIF(F10:AD10,"&gt;0"))</f>
        <v>4</v>
      </c>
      <c r="E11" s="2"/>
      <c r="F11" s="66">
        <f>IF(F14="","",$E10-$E10/($B9-1)*(F14-1))</f>
        <v>12</v>
      </c>
      <c r="G11" s="66">
        <f>IF(G14="","",$E$10-$E$10/($B$9)*(G14-1))</f>
        <v>11.07692307692308</v>
      </c>
      <c r="H11" s="66">
        <f>IF(H14="","",$E$10-$E$10/($B$9)*(H14-1))</f>
        <v>10.15384615384615</v>
      </c>
      <c r="I11" s="66">
        <f>IF(I14="","",$E$10-$E$10/($B$9)*(I14-1))</f>
        <v>9.23076923076923</v>
      </c>
      <c r="J11" s="66">
        <f>IF(J14="","",$E$10-$E$10/($B$9)*(J14-1))</f>
        <v>8.307692307692307</v>
      </c>
      <c r="K11" s="66">
        <f>IF(K14="","",$E$10-$E$10/($B$9)*(K14-1))</f>
        <v>7.384615384615384</v>
      </c>
      <c r="L11" s="66">
        <f>IF(L14="","",$E$10-$E$10/($B$9)*(L14-1))</f>
        <v>6.461538461538462</v>
      </c>
      <c r="M11" s="66">
        <f>IF(M14="","",$E$10-$E$10/($B$9)*(M14-1))</f>
        <v>5.538461538461538</v>
      </c>
      <c r="N11" s="66">
        <f>IF(N14="","",$E$10-$E$10/($B$9)*(N14-1))</f>
        <v>4.615384615384615</v>
      </c>
      <c r="O11" s="66">
        <f>IF(O14="","",$E$10-$E$10/($B$9)*(O14-1))</f>
        <v>3.692307692307692</v>
      </c>
      <c r="P11" s="66">
        <f>IF(P14="","",$E$10-$E$10/($B$9)*(P14-1))</f>
        <v>2.769230769230768</v>
      </c>
      <c r="Q11" s="66">
        <f>IF(Q14="","",$E$10-$E$10/($B$9)*(Q14-1))</f>
        <v>1.846153846153845</v>
      </c>
      <c r="R11" s="66">
        <f>IF(R14="","",$E$10-$E$10/($B$9)*(R14-1))</f>
        <v>0.9230769230769234</v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11.8</v>
      </c>
      <c r="G12" s="66">
        <v>8.1</v>
      </c>
      <c r="H12" s="66">
        <v>4.399999999999999</v>
      </c>
      <c r="I12" s="66">
        <v>0.6999999999999993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4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s="157">
        <f>IF($B$9&gt;G14,G14+1,"")</f>
        <v>3</v>
      </c>
      <c r="I14" s="157">
        <f>IF($B$9&gt;H14,H14+1,"")</f>
        <v>4</v>
      </c>
      <c r="J14" s="157">
        <f>IF($B$9&gt;I14,I14+1,"")</f>
        <v>5</v>
      </c>
      <c r="K14" s="157">
        <f>IF($B$9&gt;J14,J14+1,"")</f>
        <v>6</v>
      </c>
      <c r="L14" s="157">
        <f>IF($B$9&gt;K14,K14+1,"")</f>
        <v>7</v>
      </c>
      <c r="M14" s="157">
        <f>IF($B$9&gt;L14,L14+1,"")</f>
        <v>8</v>
      </c>
      <c r="N14" s="157">
        <f>IF($B$9&gt;M14,M14+1,"")</f>
        <v>9</v>
      </c>
      <c r="O14" s="157">
        <f>IF($B$9&gt;N14,N14+1,"")</f>
        <v>10</v>
      </c>
      <c r="P14" s="157">
        <f>IF($B$9&gt;O14,O14+1,"")</f>
        <v>11</v>
      </c>
      <c r="Q14" s="157">
        <f>IF($B$9&gt;P14,P14+1,"")</f>
        <v>12</v>
      </c>
      <c r="R14" s="157">
        <f>IF($B$9&gt;Q14,Q14+1,"")</f>
        <v>13</v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2" customHeight="1">
      <c r="A15" t="s" s="137">
        <v>171</v>
      </c>
      <c r="B15" s="138">
        <v>2</v>
      </c>
      <c r="C15" t="s" s="137">
        <v>172</v>
      </c>
      <c r="D15" t="s" s="137">
        <v>27</v>
      </c>
      <c r="E15" s="138">
        <v>5</v>
      </c>
      <c r="F15" s="138">
        <f>IF(OR(F$14="",$E15=""),"",E15)</f>
        <v>5</v>
      </c>
      <c r="G15" s="138">
        <v>2</v>
      </c>
      <c r="H15" s="138">
        <v>0</v>
      </c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2" customHeight="1">
      <c r="A16" t="s" s="65">
        <v>173</v>
      </c>
      <c r="B16" s="66">
        <v>2</v>
      </c>
      <c r="C16" t="s" s="65">
        <v>170</v>
      </c>
      <c r="D16" t="s" s="65">
        <v>27</v>
      </c>
      <c r="E16" s="66">
        <v>7</v>
      </c>
      <c r="F16" s="66">
        <f>IF(OR(F$14="",$E16=""),"",E16)</f>
        <v>7</v>
      </c>
      <c r="G16" s="66">
        <v>7</v>
      </c>
      <c r="H16" s="66">
        <v>2</v>
      </c>
      <c r="I16" s="66">
        <v>2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t="s" s="65">
        <f>IF(OR(AC$14="",$E16=""),"",AB16)</f>
      </c>
      <c r="AD16" t="s" s="65">
        <f>IF(OR(AD$14="",$E16=""),"",AC16)</f>
      </c>
      <c r="AE16" s="2"/>
    </row>
    <row r="17" ht="12" customHeight="1">
      <c r="A17" s="2"/>
      <c r="B17" s="2"/>
      <c r="C17" s="2"/>
      <c r="D17" t="s" s="65">
        <f>IF(A17&lt;&gt;"","Planned","")</f>
      </c>
      <c r="E17" s="2"/>
      <c r="F17" t="s" s="65">
        <f>IF(OR(F$14="",$E17=""),"",E17)</f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t="s" s="65">
        <f>IF(OR(AC$14="",$E17=""),"",AB17)</f>
      </c>
      <c r="AD17" t="s" s="65">
        <f>IF(OR(AD$14="",$E17=""),"",AC17)</f>
      </c>
      <c r="AE17" s="2"/>
    </row>
    <row r="18" ht="12" customHeight="1">
      <c r="A18" s="2"/>
      <c r="B18" s="2"/>
      <c r="C18" s="2"/>
      <c r="D18" t="s" s="65">
        <f>IF(A18&lt;&gt;"","Planned","")</f>
      </c>
      <c r="E18" s="2"/>
      <c r="F18" t="s" s="65">
        <f>IF(OR(F$14="",$E18=""),"",E18)</f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t="s" s="65">
        <f>IF(OR(AC$14="",$E18=""),"",AB18)</f>
      </c>
      <c r="AD18" t="s" s="65">
        <f>IF(OR(AD$14="",$E18=""),"",AC18)</f>
      </c>
      <c r="AE18" s="2"/>
    </row>
    <row r="19" ht="12" customHeight="1">
      <c r="A19" s="2"/>
      <c r="B19" s="2"/>
      <c r="C19" s="2"/>
      <c r="D19" t="s" s="65">
        <f>IF(A19&lt;&gt;"","Planned","")</f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12" customHeight="1">
      <c r="A20" s="2"/>
      <c r="B20" s="2"/>
      <c r="C20" s="2"/>
      <c r="D20" t="s" s="65">
        <f>IF(A20&lt;&gt;"","Planned","")</f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12" customHeight="1">
      <c r="A21" s="2"/>
      <c r="B21" s="2"/>
      <c r="C21" s="2"/>
      <c r="D21" t="s" s="65">
        <f>IF(A21&lt;&gt;"","Planned","")</f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2" customHeight="1">
      <c r="A22" s="2"/>
      <c r="B22" s="2"/>
      <c r="C22" s="2"/>
      <c r="D22" t="s" s="65">
        <f>IF(A22&lt;&gt;"","Planned","")</f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12" customHeight="1">
      <c r="A23" s="2"/>
      <c r="B23" s="2"/>
      <c r="C23" s="2"/>
      <c r="D23" t="s" s="65">
        <f>IF(A23&lt;&gt;"","Planned","")</f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12" customHeight="1">
      <c r="A24" s="2"/>
      <c r="B24" s="2"/>
      <c r="C24" s="2"/>
      <c r="D24" t="s" s="65">
        <f>IF(A24&lt;&gt;"","Planned","")</f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2" customHeight="1">
      <c r="A25" s="2"/>
      <c r="B25" s="2"/>
      <c r="C25" s="2"/>
      <c r="D25" t="s" s="65">
        <f>IF(A25&lt;&gt;"","Planned","")</f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12" customHeight="1">
      <c r="A26" s="2"/>
      <c r="B26" s="2"/>
      <c r="C26" s="2"/>
      <c r="D26" t="s" s="65">
        <f>IF(A26&lt;&gt;"","Planned","")</f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12" customHeight="1">
      <c r="A27" s="2"/>
      <c r="B27" s="2"/>
      <c r="C27" s="2"/>
      <c r="D27" t="s" s="65">
        <f>IF(A27&lt;&gt;"","Planned","")</f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12" customHeight="1">
      <c r="A28" s="2"/>
      <c r="B28" s="2"/>
      <c r="C28" s="2"/>
      <c r="D28" t="s" s="65">
        <f>IF(A28&lt;&gt;"","Planned","")</f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2" customHeight="1">
      <c r="A29" s="2"/>
      <c r="B29" s="2"/>
      <c r="C29" s="2"/>
      <c r="D29" t="s" s="65">
        <f>IF(A29&lt;&gt;"","Planned","")</f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2" customHeight="1">
      <c r="A30" s="2"/>
      <c r="B30" s="2"/>
      <c r="C30" s="2"/>
      <c r="D30" t="s" s="65">
        <f>IF(A30&lt;&gt;"","Planned","")</f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12" customHeight="1">
      <c r="A31" s="2"/>
      <c r="B31" s="2"/>
      <c r="C31" s="2"/>
      <c r="D31" t="s" s="65">
        <f>IF(A31&lt;&gt;"","Planned","")</f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12" customHeight="1">
      <c r="A32" s="2"/>
      <c r="B32" s="2"/>
      <c r="C32" s="2"/>
      <c r="D32" t="s" s="65">
        <f>IF(A32&lt;&gt;"","Planned","")</f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2" customHeight="1">
      <c r="A33" s="2"/>
      <c r="B33" s="2"/>
      <c r="C33" s="2"/>
      <c r="D33" t="s" s="65">
        <f>IF(A33&lt;&gt;"","Planned","")</f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2" customHeight="1">
      <c r="A34" s="2"/>
      <c r="B34" s="2"/>
      <c r="C34" s="2"/>
      <c r="D34" t="s" s="65">
        <f>IF(A34&lt;&gt;"","Planned","")</f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s="2"/>
      <c r="B35" s="2"/>
      <c r="C35" s="2"/>
      <c r="D35" t="s" s="65">
        <f>IF(A35&lt;&gt;"","Planned","")</f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2" customHeight="1">
      <c r="A36" s="2"/>
      <c r="B36" s="2"/>
      <c r="C36" s="2"/>
      <c r="D36" t="s" s="65">
        <f>IF(A36&lt;&gt;"","Planned","")</f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2" customHeight="1">
      <c r="A37" s="2"/>
      <c r="B37" s="2"/>
      <c r="C37" s="2"/>
      <c r="D37" t="s" s="65">
        <f>IF(A37&lt;&gt;"","Planned","")</f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12" customHeight="1">
      <c r="A38" s="2"/>
      <c r="B38" s="2"/>
      <c r="C38" s="2"/>
      <c r="D38" t="s" s="65">
        <f>IF(A38&lt;&gt;"","Planned","")</f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2" customHeight="1">
      <c r="A39" s="2"/>
      <c r="B39" s="2"/>
      <c r="C39" s="2"/>
      <c r="D39" t="s" s="65">
        <f>IF(A39&lt;&gt;"","Planned","")</f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12" customHeight="1">
      <c r="A40" s="2"/>
      <c r="B40" s="2"/>
      <c r="C40" s="2"/>
      <c r="D40" t="s" s="65">
        <f>IF(A40&lt;&gt;"","Planned","")</f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12" customHeight="1">
      <c r="A41" s="2"/>
      <c r="B41" s="2"/>
      <c r="C41" s="2"/>
      <c r="D41" t="s" s="65">
        <f>IF(A41&lt;&gt;"","Planned","")</f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2" customHeight="1">
      <c r="A42" s="2"/>
      <c r="B42" s="2"/>
      <c r="C42" s="2"/>
      <c r="D42" t="s" s="65">
        <f>IF(A42&lt;&gt;"","Planned","")</f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12" customHeight="1">
      <c r="A43" s="2"/>
      <c r="B43" s="2"/>
      <c r="C43" s="2"/>
      <c r="D43" t="s" s="65">
        <f>IF(A43&lt;&gt;"","Planned","")</f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2" customHeight="1">
      <c r="A44" s="2"/>
      <c r="B44" s="2"/>
      <c r="C44" s="2"/>
      <c r="D44" t="s" s="65">
        <f>IF(A44&lt;&gt;"","Planned","")</f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2" customHeight="1">
      <c r="A45" s="2"/>
      <c r="B45" s="2"/>
      <c r="C45" s="2"/>
      <c r="D45" t="s" s="65">
        <f>IF(A45&lt;&gt;"","Planned","")</f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2" customHeight="1">
      <c r="A46" s="2"/>
      <c r="B46" s="2"/>
      <c r="C46" s="2"/>
      <c r="D46" t="s" s="65">
        <f>IF(A46&lt;&gt;"","Planned","")</f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12" customHeight="1">
      <c r="A47" s="2"/>
      <c r="B47" s="2"/>
      <c r="C47" s="2"/>
      <c r="D47" t="s" s="65">
        <f>IF(A47&lt;&gt;"","Planned","")</f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12" customHeight="1">
      <c r="A48" s="2"/>
      <c r="B48" s="2"/>
      <c r="C48" s="2"/>
      <c r="D48" t="s" s="65">
        <f>IF(A48&lt;&gt;"","Planned","")</f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2" customHeight="1">
      <c r="A49" s="2"/>
      <c r="B49" s="2"/>
      <c r="C49" s="2"/>
      <c r="D49" t="s" s="65">
        <f>IF(A49&lt;&gt;"","Planned","")</f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2" customHeight="1">
      <c r="A50" s="2"/>
      <c r="B50" s="2"/>
      <c r="C50" s="2"/>
      <c r="D50" t="s" s="65">
        <f>IF(A50&lt;&gt;"","Planned","")</f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12" customHeight="1">
      <c r="A51" s="2"/>
      <c r="B51" s="2"/>
      <c r="C51" s="2"/>
      <c r="D51" t="s" s="65">
        <f>IF(A51&lt;&gt;"","Planned","")</f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2" customHeight="1">
      <c r="A52" s="2"/>
      <c r="B52" s="2"/>
      <c r="C52" s="2"/>
      <c r="D52" t="s" s="65">
        <f>IF(A52&lt;&gt;"","Planned","")</f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2" customHeight="1">
      <c r="A53" s="2"/>
      <c r="B53" s="2"/>
      <c r="C53" s="2"/>
      <c r="D53" t="s" s="65">
        <f>IF(A53&lt;&gt;"","Planned","")</f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2" customHeight="1">
      <c r="A54" s="2"/>
      <c r="B54" s="2"/>
      <c r="C54" s="2"/>
      <c r="D54" t="s" s="65">
        <f>IF(A54&lt;&gt;"","Planned","")</f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12" customHeight="1">
      <c r="A55" s="2"/>
      <c r="B55" s="2"/>
      <c r="C55" s="2"/>
      <c r="D55" t="s" s="65">
        <f>IF(A55&lt;&gt;"","Planned","")</f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12" customHeight="1">
      <c r="A56" s="2"/>
      <c r="B56" s="2"/>
      <c r="C56" s="2"/>
      <c r="D56" t="s" s="65">
        <f>IF(A56&lt;&gt;"","Planned","")</f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12" customHeight="1">
      <c r="A57" s="2"/>
      <c r="B57" s="2"/>
      <c r="C57" s="2"/>
      <c r="D57" t="s" s="65">
        <f>IF(A57&lt;&gt;"","Planned","")</f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12" customHeight="1">
      <c r="A58" s="2"/>
      <c r="B58" s="2"/>
      <c r="C58" s="2"/>
      <c r="D58" t="s" s="65">
        <f>IF(A58&lt;&gt;"","Planned","")</f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12" customHeight="1">
      <c r="A59" s="2"/>
      <c r="B59" s="2"/>
      <c r="C59" s="2"/>
      <c r="D59" t="s" s="65">
        <f>IF(A59&lt;&gt;"","Planned","")</f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2" customHeight="1">
      <c r="A64" s="2"/>
      <c r="B64" s="2"/>
      <c r="C64" s="2"/>
      <c r="D64" t="s" s="65">
        <f>IF(A64&lt;&gt;"","Planned","")</f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6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47.5" style="158" customWidth="1"/>
    <col min="2" max="2" width="8.5" style="158" customWidth="1"/>
    <col min="3" max="3" width="13.6719" style="158" customWidth="1"/>
    <col min="4" max="4" width="11.5" style="158" customWidth="1"/>
    <col min="5" max="5" width="6.5" style="158" customWidth="1"/>
    <col min="6" max="6" width="4.5" style="158" customWidth="1"/>
    <col min="7" max="7" width="4.5" style="158" customWidth="1"/>
    <col min="8" max="8" width="4.5" style="158" customWidth="1"/>
    <col min="9" max="9" width="4.5" style="158" customWidth="1"/>
    <col min="10" max="10" width="4.5" style="158" customWidth="1"/>
    <col min="11" max="11" width="4.5" style="158" customWidth="1"/>
    <col min="12" max="12" width="4.5" style="158" customWidth="1"/>
    <col min="13" max="13" width="4.5" style="158" customWidth="1"/>
    <col min="14" max="14" width="4.5" style="158" customWidth="1"/>
    <col min="15" max="15" width="4.5" style="158" customWidth="1"/>
    <col min="16" max="16" width="4.5" style="158" customWidth="1"/>
    <col min="17" max="17" width="4.5" style="158" customWidth="1"/>
    <col min="18" max="18" width="4.5" style="158" customWidth="1"/>
    <col min="19" max="19" width="4.5" style="158" customWidth="1"/>
    <col min="20" max="20" width="4.5" style="158" customWidth="1"/>
    <col min="21" max="21" width="4.5" style="158" customWidth="1"/>
    <col min="22" max="22" width="4.5" style="158" customWidth="1"/>
    <col min="23" max="23" width="4.5" style="158" customWidth="1"/>
    <col min="24" max="24" width="4.5" style="158" customWidth="1"/>
    <col min="25" max="25" width="4.5" style="158" customWidth="1"/>
    <col min="26" max="26" width="4.5" style="158" customWidth="1"/>
    <col min="27" max="27" width="4.5" style="158" customWidth="1"/>
    <col min="28" max="28" width="4.5" style="158" customWidth="1"/>
    <col min="29" max="29" width="4.5" style="158" customWidth="1"/>
    <col min="30" max="30" width="4.5" style="158" customWidth="1"/>
    <col min="31" max="31" width="8.85156" style="158" customWidth="1"/>
    <col min="32" max="256" width="10.8516" style="158" customWidth="1"/>
  </cols>
  <sheetData>
    <row r="1" ht="17" customHeight="1">
      <c r="A1" s="141">
        <v>3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174</v>
      </c>
      <c r="B9" s="144">
        <v>2</v>
      </c>
      <c r="C9" s="145"/>
      <c r="D9" s="146"/>
      <c r="E9" t="s" s="147">
        <v>157</v>
      </c>
      <c r="F9" t="s" s="147">
        <v>158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20</v>
      </c>
      <c r="F10" s="150">
        <f>IF(AND(SUM(OFFSET(F14,1,0,$B$11,1))=0),0,SUM(OFFSET(F14,1,0,$B$11,1)))</f>
        <v>20</v>
      </c>
      <c r="G10" s="150">
        <f>IF(AND(SUM(OFFSET(G14,1,0,$B$11,1))=0),"",SUM(OFFSET(G14,1,0,$B$11,1)))</f>
        <v>8</v>
      </c>
      <c r="H10" t="s" s="151">
        <f>IF(AND(SUM(OFFSET(H14,1,0,$B$11,1))=0),"",SUM(OFFSET(H14,1,0,$B$11,1)))</f>
      </c>
      <c r="I10" t="s" s="151">
        <f>IF(AND(SUM(OFFSET(I14,1,0,$B$11,1))=0),"",SUM(OFFSET(I14,1,0,$B$11,1)))</f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8</v>
      </c>
      <c r="C11" t="s" s="137">
        <v>162</v>
      </c>
      <c r="D11" s="152">
        <f>IF(COUNTIF(F10:AD10,"&gt;0")=0,1,COUNTIF(F10:AD10,"&gt;0"))</f>
        <v>2</v>
      </c>
      <c r="E11" s="2"/>
      <c r="F11" s="66">
        <f>IF(F14="","",$E10-$E10/($B9-1)*(F14-1))</f>
        <v>20</v>
      </c>
      <c r="G11" s="66">
        <f>IF(G14="","",$E$10-$E$10/($B$9)*(G14-1))</f>
        <v>10</v>
      </c>
      <c r="H11" t="s" s="65">
        <f>IF(H14="","",$E$10-$E$10/($B$9)*(H14-1))</f>
      </c>
      <c r="I11" t="s" s="65">
        <f>IF(I14="","",$E$10-$E$10/($B$9)*(I14-1))</f>
      </c>
      <c r="J11" t="s" s="65">
        <f>IF(J14="","",$E$10-$E$10/($B$9)*(J14-1))</f>
      </c>
      <c r="K11" t="s" s="65">
        <f>IF(K14="","",$E$10-$E$10/($B$9)*(K14-1))</f>
      </c>
      <c r="L11" t="s" s="65">
        <f>IF(L14="","",$E$10-$E$10/($B$9)*(L14-1))</f>
      </c>
      <c r="M11" t="s" s="65">
        <f>IF(M14="","",$E$10-$E$10/($B$9)*(M14-1))</f>
      </c>
      <c r="N11" t="s" s="65">
        <f>IF(N14="","",$E$10-$E$10/($B$9)*(N14-1))</f>
      </c>
      <c r="O11" t="s" s="65">
        <f>IF(O14="","",$E$10-$E$10/($B$9)*(O14-1))</f>
      </c>
      <c r="P11" t="s" s="65">
        <f>IF(P14="","",$E$10-$E$10/($B$9)*(P14-1))</f>
      </c>
      <c r="Q11" t="s" s="65">
        <f>IF(Q14="","",$E$10-$E$10/($B$9)*(Q14-1))</f>
      </c>
      <c r="R11" t="s" s="65">
        <f>IF(R14="","",$E$10-$E$10/($B$9)*(R14-1))</f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20</v>
      </c>
      <c r="G12" s="66">
        <v>7.999999999999996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2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t="s" s="156">
        <f>IF($B$9&gt;G14,G14+1,"")</f>
      </c>
      <c r="I14" t="s" s="156">
        <f>IF($B$9&gt;H14,H14+1,"")</f>
      </c>
      <c r="J14" t="s" s="156">
        <f>IF($B$9&gt;I14,I14+1,"")</f>
      </c>
      <c r="K14" t="s" s="156">
        <f>IF($B$9&gt;J14,J14+1,"")</f>
      </c>
      <c r="L14" t="s" s="156">
        <f>IF($B$9&gt;K14,K14+1,"")</f>
      </c>
      <c r="M14" t="s" s="156">
        <f>IF($B$9&gt;L14,L14+1,"")</f>
      </c>
      <c r="N14" t="s" s="156">
        <f>IF($B$9&gt;M14,M14+1,"")</f>
      </c>
      <c r="O14" t="s" s="156">
        <f>IF($B$9&gt;N14,N14+1,"")</f>
      </c>
      <c r="P14" t="s" s="156">
        <f>IF($B$9&gt;O14,O14+1,"")</f>
      </c>
      <c r="Q14" t="s" s="156">
        <f>IF($B$9&gt;P14,P14+1,"")</f>
      </c>
      <c r="R14" t="s" s="156">
        <f>IF($B$9&gt;Q14,Q14+1,"")</f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2" customHeight="1">
      <c r="A15" t="s" s="137">
        <v>26</v>
      </c>
      <c r="B15" s="138">
        <v>1</v>
      </c>
      <c r="C15" t="s" s="137">
        <v>172</v>
      </c>
      <c r="D15" t="s" s="137">
        <v>27</v>
      </c>
      <c r="E15" s="138">
        <v>5</v>
      </c>
      <c r="F15" s="138">
        <f>IF(OR(F$14="",$E15=""),"",E15)</f>
        <v>5</v>
      </c>
      <c r="G15" s="138">
        <v>2</v>
      </c>
      <c r="H15" s="138">
        <v>0</v>
      </c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2" customHeight="1">
      <c r="A16" t="s" s="65">
        <v>175</v>
      </c>
      <c r="B16" s="66">
        <v>5</v>
      </c>
      <c r="C16" t="s" s="65">
        <v>176</v>
      </c>
      <c r="D16" t="s" s="65">
        <v>29</v>
      </c>
      <c r="E16" s="66">
        <v>5</v>
      </c>
      <c r="F16" s="66">
        <f>IF(OR(F$14="",$E16=""),"",E16)</f>
        <v>5</v>
      </c>
      <c r="G16" s="66">
        <v>2</v>
      </c>
      <c r="H16" s="66">
        <v>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ht="12" customHeight="1">
      <c r="A17" t="s" s="65">
        <v>177</v>
      </c>
      <c r="B17" s="66">
        <v>3</v>
      </c>
      <c r="C17" t="s" s="65">
        <v>178</v>
      </c>
      <c r="D17" t="s" s="65">
        <v>29</v>
      </c>
      <c r="E17" s="66">
        <v>5</v>
      </c>
      <c r="F17" s="66">
        <f>IF(OR(F$14="",$E17=""),"",E17)</f>
        <v>5</v>
      </c>
      <c r="G17" s="66">
        <v>2</v>
      </c>
      <c r="H17" s="66">
        <v>0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ht="12" customHeight="1">
      <c r="A18" t="s" s="65">
        <v>179</v>
      </c>
      <c r="B18" s="66">
        <v>2</v>
      </c>
      <c r="C18" t="s" s="65">
        <v>180</v>
      </c>
      <c r="D18" t="s" s="65">
        <v>29</v>
      </c>
      <c r="E18" s="66">
        <v>5</v>
      </c>
      <c r="F18" s="66">
        <f>IF(OR(F$14="",$E18=""),"",E18)</f>
        <v>5</v>
      </c>
      <c r="G18" s="66">
        <v>2</v>
      </c>
      <c r="H18" s="66">
        <v>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ht="12" customHeight="1">
      <c r="A19" t="s" s="65">
        <v>181</v>
      </c>
      <c r="B19" s="66">
        <v>7</v>
      </c>
      <c r="C19" t="s" s="65">
        <v>172</v>
      </c>
      <c r="D19" t="s" s="65">
        <v>27</v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12" customHeight="1">
      <c r="A20" t="s" s="65">
        <v>181</v>
      </c>
      <c r="B20" s="66">
        <v>7</v>
      </c>
      <c r="C20" t="s" s="65">
        <v>178</v>
      </c>
      <c r="D20" t="s" s="65">
        <v>27</v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12" customHeight="1">
      <c r="A21" t="s" s="65">
        <v>181</v>
      </c>
      <c r="B21" s="66">
        <v>7</v>
      </c>
      <c r="C21" t="s" s="65">
        <v>176</v>
      </c>
      <c r="D21" t="s" s="65">
        <v>27</v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2" customHeight="1">
      <c r="A22" t="s" s="65">
        <v>181</v>
      </c>
      <c r="B22" s="66">
        <v>7</v>
      </c>
      <c r="C22" t="s" s="65">
        <v>180</v>
      </c>
      <c r="D22" t="s" s="65">
        <v>27</v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12" customHeight="1">
      <c r="A23" s="2"/>
      <c r="B23" s="2"/>
      <c r="C23" s="2"/>
      <c r="D23" t="s" s="65">
        <f>IF(A23&lt;&gt;"","Planned","")</f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12" customHeight="1">
      <c r="A24" s="2"/>
      <c r="B24" s="2"/>
      <c r="C24" s="2"/>
      <c r="D24" t="s" s="65">
        <f>IF(A24&lt;&gt;"","Planned","")</f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2" customHeight="1">
      <c r="A25" s="2"/>
      <c r="B25" s="2"/>
      <c r="C25" s="2"/>
      <c r="D25" t="s" s="65">
        <f>IF(A25&lt;&gt;"","Planned","")</f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12" customHeight="1">
      <c r="A26" s="2"/>
      <c r="B26" s="2"/>
      <c r="C26" s="2"/>
      <c r="D26" t="s" s="65">
        <f>IF(A26&lt;&gt;"","Planned","")</f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12" customHeight="1">
      <c r="A27" s="2"/>
      <c r="B27" s="2"/>
      <c r="C27" s="2"/>
      <c r="D27" t="s" s="65">
        <f>IF(A27&lt;&gt;"","Planned","")</f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12" customHeight="1">
      <c r="A28" s="2"/>
      <c r="B28" s="2"/>
      <c r="C28" s="2"/>
      <c r="D28" t="s" s="65">
        <f>IF(A28&lt;&gt;"","Planned","")</f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2" customHeight="1">
      <c r="A29" s="2"/>
      <c r="B29" s="2"/>
      <c r="C29" s="2"/>
      <c r="D29" t="s" s="65">
        <f>IF(A29&lt;&gt;"","Planned","")</f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2" customHeight="1">
      <c r="A30" s="2"/>
      <c r="B30" s="2"/>
      <c r="C30" s="2"/>
      <c r="D30" t="s" s="65">
        <f>IF(A30&lt;&gt;"","Planned","")</f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12" customHeight="1">
      <c r="A31" s="2"/>
      <c r="B31" s="2"/>
      <c r="C31" s="2"/>
      <c r="D31" t="s" s="65">
        <f>IF(A31&lt;&gt;"","Planned","")</f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12" customHeight="1">
      <c r="A32" s="2"/>
      <c r="B32" s="2"/>
      <c r="C32" s="2"/>
      <c r="D32" t="s" s="65">
        <f>IF(A32&lt;&gt;"","Planned","")</f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2" customHeight="1">
      <c r="A33" s="2"/>
      <c r="B33" s="2"/>
      <c r="C33" s="2"/>
      <c r="D33" t="s" s="65">
        <f>IF(A33&lt;&gt;"","Planned","")</f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2" customHeight="1">
      <c r="A34" s="2"/>
      <c r="B34" s="2"/>
      <c r="C34" s="2"/>
      <c r="D34" t="s" s="65">
        <f>IF(A34&lt;&gt;"","Planned","")</f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s="2"/>
      <c r="B35" s="2"/>
      <c r="C35" s="2"/>
      <c r="D35" t="s" s="65">
        <f>IF(A35&lt;&gt;"","Planned","")</f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2" customHeight="1">
      <c r="A36" s="2"/>
      <c r="B36" s="2"/>
      <c r="C36" s="2"/>
      <c r="D36" t="s" s="65">
        <f>IF(A36&lt;&gt;"","Planned","")</f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2" customHeight="1">
      <c r="A37" s="2"/>
      <c r="B37" s="2"/>
      <c r="C37" s="2"/>
      <c r="D37" t="s" s="65">
        <f>IF(A37&lt;&gt;"","Planned","")</f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12" customHeight="1">
      <c r="A38" s="2"/>
      <c r="B38" s="2"/>
      <c r="C38" s="2"/>
      <c r="D38" t="s" s="65">
        <f>IF(A38&lt;&gt;"","Planned","")</f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2" customHeight="1">
      <c r="A39" s="2"/>
      <c r="B39" s="2"/>
      <c r="C39" s="2"/>
      <c r="D39" t="s" s="65">
        <f>IF(A39&lt;&gt;"","Planned","")</f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12" customHeight="1">
      <c r="A40" s="2"/>
      <c r="B40" s="2"/>
      <c r="C40" s="2"/>
      <c r="D40" t="s" s="65">
        <f>IF(A40&lt;&gt;"","Planned","")</f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12" customHeight="1">
      <c r="A41" s="2"/>
      <c r="B41" s="2"/>
      <c r="C41" s="2"/>
      <c r="D41" t="s" s="65">
        <f>IF(A41&lt;&gt;"","Planned","")</f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2" customHeight="1">
      <c r="A42" s="2"/>
      <c r="B42" s="2"/>
      <c r="C42" s="2"/>
      <c r="D42" t="s" s="65">
        <f>IF(A42&lt;&gt;"","Planned","")</f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12" customHeight="1">
      <c r="A43" s="2"/>
      <c r="B43" s="2"/>
      <c r="C43" s="2"/>
      <c r="D43" t="s" s="65">
        <f>IF(A43&lt;&gt;"","Planned","")</f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2" customHeight="1">
      <c r="A44" s="2"/>
      <c r="B44" s="2"/>
      <c r="C44" s="2"/>
      <c r="D44" t="s" s="65">
        <f>IF(A44&lt;&gt;"","Planned","")</f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2" customHeight="1">
      <c r="A45" s="2"/>
      <c r="B45" s="2"/>
      <c r="C45" s="2"/>
      <c r="D45" t="s" s="65">
        <f>IF(A45&lt;&gt;"","Planned","")</f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2" customHeight="1">
      <c r="A46" s="2"/>
      <c r="B46" s="2"/>
      <c r="C46" s="2"/>
      <c r="D46" t="s" s="65">
        <f>IF(A46&lt;&gt;"","Planned","")</f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12" customHeight="1">
      <c r="A47" s="2"/>
      <c r="B47" s="2"/>
      <c r="C47" s="2"/>
      <c r="D47" t="s" s="65">
        <f>IF(A47&lt;&gt;"","Planned","")</f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12" customHeight="1">
      <c r="A48" s="2"/>
      <c r="B48" s="2"/>
      <c r="C48" s="2"/>
      <c r="D48" t="s" s="65">
        <f>IF(A48&lt;&gt;"","Planned","")</f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2" customHeight="1">
      <c r="A49" s="2"/>
      <c r="B49" s="2"/>
      <c r="C49" s="2"/>
      <c r="D49" t="s" s="65">
        <f>IF(A49&lt;&gt;"","Planned","")</f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2" customHeight="1">
      <c r="A50" s="2"/>
      <c r="B50" s="2"/>
      <c r="C50" s="2"/>
      <c r="D50" t="s" s="65">
        <f>IF(A50&lt;&gt;"","Planned","")</f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12" customHeight="1">
      <c r="A51" s="2"/>
      <c r="B51" s="2"/>
      <c r="C51" s="2"/>
      <c r="D51" t="s" s="65">
        <f>IF(A51&lt;&gt;"","Planned","")</f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2" customHeight="1">
      <c r="A52" s="2"/>
      <c r="B52" s="2"/>
      <c r="C52" s="2"/>
      <c r="D52" t="s" s="65">
        <f>IF(A52&lt;&gt;"","Planned","")</f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2" customHeight="1">
      <c r="A53" s="2"/>
      <c r="B53" s="2"/>
      <c r="C53" s="2"/>
      <c r="D53" t="s" s="65">
        <f>IF(A53&lt;&gt;"","Planned","")</f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2" customHeight="1">
      <c r="A54" s="2"/>
      <c r="B54" s="2"/>
      <c r="C54" s="2"/>
      <c r="D54" t="s" s="65">
        <f>IF(A54&lt;&gt;"","Planned","")</f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12" customHeight="1">
      <c r="A55" s="2"/>
      <c r="B55" s="2"/>
      <c r="C55" s="2"/>
      <c r="D55" t="s" s="65">
        <f>IF(A55&lt;&gt;"","Planned","")</f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12" customHeight="1">
      <c r="A56" s="2"/>
      <c r="B56" s="2"/>
      <c r="C56" s="2"/>
      <c r="D56" t="s" s="65">
        <f>IF(A56&lt;&gt;"","Planned","")</f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12" customHeight="1">
      <c r="A57" s="2"/>
      <c r="B57" s="2"/>
      <c r="C57" s="2"/>
      <c r="D57" t="s" s="65">
        <f>IF(A57&lt;&gt;"","Planned","")</f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12" customHeight="1">
      <c r="A58" s="2"/>
      <c r="B58" s="2"/>
      <c r="C58" s="2"/>
      <c r="D58" t="s" s="65">
        <f>IF(A58&lt;&gt;"","Planned","")</f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12" customHeight="1">
      <c r="A59" s="2"/>
      <c r="B59" s="2"/>
      <c r="C59" s="2"/>
      <c r="D59" t="s" s="65">
        <f>IF(A59&lt;&gt;"","Planned","")</f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2" customHeight="1">
      <c r="A64" s="2"/>
      <c r="B64" s="2"/>
      <c r="C64" s="2"/>
      <c r="D64" t="s" s="65">
        <f>IF(A64&lt;&gt;"","Planned","")</f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7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38.5" style="159" customWidth="1"/>
    <col min="2" max="2" width="8.5" style="159" customWidth="1"/>
    <col min="3" max="3" width="13.6719" style="159" customWidth="1"/>
    <col min="4" max="4" width="11.5" style="159" customWidth="1"/>
    <col min="5" max="5" width="6.5" style="159" customWidth="1"/>
    <col min="6" max="6" width="4.5" style="159" customWidth="1"/>
    <col min="7" max="7" width="4.5" style="159" customWidth="1"/>
    <col min="8" max="8" width="4.5" style="159" customWidth="1"/>
    <col min="9" max="9" width="4.5" style="159" customWidth="1"/>
    <col min="10" max="10" width="4.5" style="159" customWidth="1"/>
    <col min="11" max="11" width="4.5" style="159" customWidth="1"/>
    <col min="12" max="12" width="4.5" style="159" customWidth="1"/>
    <col min="13" max="13" width="4.5" style="159" customWidth="1"/>
    <col min="14" max="14" width="4.5" style="159" customWidth="1"/>
    <col min="15" max="15" width="4.5" style="159" customWidth="1"/>
    <col min="16" max="16" width="4.5" style="159" customWidth="1"/>
    <col min="17" max="17" width="4.5" style="159" customWidth="1"/>
    <col min="18" max="18" width="4.5" style="159" customWidth="1"/>
    <col min="19" max="19" width="4.5" style="159" customWidth="1"/>
    <col min="20" max="20" width="4.5" style="159" customWidth="1"/>
    <col min="21" max="21" width="4.5" style="159" customWidth="1"/>
    <col min="22" max="22" width="4.5" style="159" customWidth="1"/>
    <col min="23" max="23" width="4.5" style="159" customWidth="1"/>
    <col min="24" max="24" width="4.5" style="159" customWidth="1"/>
    <col min="25" max="25" width="4.5" style="159" customWidth="1"/>
    <col min="26" max="26" width="4.5" style="159" customWidth="1"/>
    <col min="27" max="27" width="4.5" style="159" customWidth="1"/>
    <col min="28" max="28" width="4.5" style="159" customWidth="1"/>
    <col min="29" max="29" width="4.5" style="159" customWidth="1"/>
    <col min="30" max="30" width="4.5" style="159" customWidth="1"/>
    <col min="31" max="31" width="8.85156" style="159" customWidth="1"/>
    <col min="32" max="256" width="10.8516" style="159" customWidth="1"/>
  </cols>
  <sheetData>
    <row r="1" ht="17" customHeight="1">
      <c r="A1" s="141">
        <v>1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156</v>
      </c>
      <c r="B9" s="144">
        <v>5</v>
      </c>
      <c r="C9" s="145"/>
      <c r="D9" s="146"/>
      <c r="E9" t="s" s="147">
        <v>157</v>
      </c>
      <c r="F9" t="s" s="147">
        <v>158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0</v>
      </c>
      <c r="F10" s="150">
        <f>IF(AND(SUM(OFFSET(F14,1,0,$B$11,1))=0),0,SUM(OFFSET(F14,1,0,$B$11,1)))</f>
        <v>0</v>
      </c>
      <c r="G10" t="s" s="151">
        <f>IF(AND(SUM(OFFSET(G14,1,0,$B$11,1))=0),"",SUM(OFFSET(G14,1,0,$B$11,1)))</f>
      </c>
      <c r="H10" t="s" s="151">
        <f>IF(AND(SUM(OFFSET(H14,1,0,$B$11,1))=0),"",SUM(OFFSET(H14,1,0,$B$11,1)))</f>
      </c>
      <c r="I10" t="s" s="151">
        <f>IF(AND(SUM(OFFSET(I14,1,0,$B$11,1))=0),"",SUM(OFFSET(I14,1,0,$B$11,1)))</f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4</v>
      </c>
      <c r="C11" t="s" s="137">
        <v>162</v>
      </c>
      <c r="D11" s="152">
        <f>IF(COUNTIF(F10:AD10,"&gt;0")=0,1,COUNTIF(F10:AD10,"&gt;0"))</f>
        <v>1</v>
      </c>
      <c r="E11" s="2"/>
      <c r="F11" s="66">
        <f>IF(F14="","",$E10-$E10/($B9-1)*(F14-1))</f>
        <v>0</v>
      </c>
      <c r="G11" s="66">
        <f>IF(G14="","",$E$10-$E$10/($B$9)*(G14-1))</f>
        <v>0</v>
      </c>
      <c r="H11" s="66">
        <f>IF(H14="","",$E$10-$E$10/($B$9)*(H14-1))</f>
        <v>0</v>
      </c>
      <c r="I11" s="66">
        <f>IF(I14="","",$E$10-$E$10/($B$9)*(I14-1))</f>
        <v>0</v>
      </c>
      <c r="J11" s="66">
        <f>IF(J14="","",$E$10-$E$10/($B$9)*(J14-1))</f>
        <v>0</v>
      </c>
      <c r="K11" t="s" s="65">
        <f>IF(K14="","",$E$10-$E$10/($B$9)*(K14-1))</f>
      </c>
      <c r="L11" t="s" s="65">
        <f>IF(L14="","",$E$10-$E$10/($B$9)*(L14-1))</f>
      </c>
      <c r="M11" t="s" s="65">
        <f>IF(M14="","",$E$10-$E$10/($B$9)*(M14-1))</f>
      </c>
      <c r="N11" t="s" s="65">
        <f>IF(N14="","",$E$10-$E$10/($B$9)*(N14-1))</f>
      </c>
      <c r="O11" t="s" s="65">
        <f>IF(O14="","",$E$10-$E$10/($B$9)*(O14-1))</f>
      </c>
      <c r="P11" t="s" s="65">
        <f>IF(P14="","",$E$10-$E$10/($B$9)*(P14-1))</f>
      </c>
      <c r="Q11" t="s" s="65">
        <f>IF(Q14="","",$E$10-$E$10/($B$9)*(Q14-1))</f>
      </c>
      <c r="R11" t="s" s="65">
        <f>IF(R14="","",$E$10-$E$10/($B$9)*(R14-1))</f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1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s="157">
        <f>IF($B$9&gt;G14,G14+1,"")</f>
        <v>3</v>
      </c>
      <c r="I14" s="157">
        <f>IF($B$9&gt;H14,H14+1,"")</f>
        <v>4</v>
      </c>
      <c r="J14" s="157">
        <f>IF($B$9&gt;I14,I14+1,"")</f>
        <v>5</v>
      </c>
      <c r="K14" t="s" s="156">
        <f>IF($B$9&gt;J14,J14+1,"")</f>
      </c>
      <c r="L14" t="s" s="156">
        <f>IF($B$9&gt;K14,K14+1,"")</f>
      </c>
      <c r="M14" t="s" s="156">
        <f>IF($B$9&gt;L14,L14+1,"")</f>
      </c>
      <c r="N14" t="s" s="156">
        <f>IF($B$9&gt;M14,M14+1,"")</f>
      </c>
      <c r="O14" t="s" s="156">
        <f>IF($B$9&gt;N14,N14+1,"")</f>
      </c>
      <c r="P14" t="s" s="156">
        <f>IF($B$9&gt;O14,O14+1,"")</f>
      </c>
      <c r="Q14" t="s" s="156">
        <f>IF($B$9&gt;P14,P14+1,"")</f>
      </c>
      <c r="R14" t="s" s="156">
        <f>IF($B$9&gt;Q14,Q14+1,"")</f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2" customHeight="1">
      <c r="A15" t="s" s="137">
        <v>182</v>
      </c>
      <c r="B15" s="138">
        <v>2</v>
      </c>
      <c r="C15" t="s" s="137">
        <v>170</v>
      </c>
      <c r="D15" t="s" s="137">
        <v>29</v>
      </c>
      <c r="E15" s="73"/>
      <c r="F15" t="s" s="137">
        <f>IF(OR(F$14="",$E15=""),"",E15)</f>
      </c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2" customHeight="1">
      <c r="A16" t="s" s="65">
        <v>183</v>
      </c>
      <c r="B16" s="66">
        <v>8</v>
      </c>
      <c r="C16" t="s" s="65">
        <v>176</v>
      </c>
      <c r="D16" t="s" s="65">
        <v>29</v>
      </c>
      <c r="E16" s="2"/>
      <c r="F16" t="s" s="65">
        <f>IF(OR(F$14="",$E16=""),"",E16)</f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t="s" s="65">
        <f>IF(OR(AC$14="",$E16=""),"",AB16)</f>
      </c>
      <c r="AD16" t="s" s="65">
        <f>IF(OR(AD$14="",$E16=""),"",AC16)</f>
      </c>
      <c r="AE16" s="2"/>
    </row>
    <row r="17" ht="12" customHeight="1">
      <c r="A17" t="s" s="65">
        <v>30</v>
      </c>
      <c r="B17" s="66">
        <v>3</v>
      </c>
      <c r="C17" t="s" s="65">
        <v>178</v>
      </c>
      <c r="D17" t="s" s="65">
        <v>29</v>
      </c>
      <c r="E17" s="2"/>
      <c r="F17" t="s" s="65">
        <f>IF(OR(F$14="",$E17=""),"",E17)</f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t="s" s="65">
        <f>IF(OR(AC$14="",$E17=""),"",AB17)</f>
      </c>
      <c r="AD17" t="s" s="65">
        <f>IF(OR(AD$14="",$E17=""),"",AC17)</f>
      </c>
      <c r="AE17" s="2"/>
    </row>
    <row r="18" ht="12" customHeight="1">
      <c r="A18" t="s" s="65">
        <v>184</v>
      </c>
      <c r="B18" s="66">
        <v>7</v>
      </c>
      <c r="C18" t="s" s="65">
        <v>172</v>
      </c>
      <c r="D18" t="s" s="65">
        <v>29</v>
      </c>
      <c r="E18" s="2"/>
      <c r="F18" t="s" s="65">
        <f>IF(OR(F$14="",$E18=""),"",E18)</f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t="s" s="65">
        <f>IF(OR(AC$14="",$E18=""),"",AB18)</f>
      </c>
      <c r="AD18" t="s" s="65">
        <f>IF(OR(AD$14="",$E18=""),"",AC18)</f>
      </c>
      <c r="AE18" s="2"/>
    </row>
    <row r="19" ht="12" customHeight="1">
      <c r="A19" s="2"/>
      <c r="B19" s="2"/>
      <c r="C19" s="2"/>
      <c r="D19" t="s" s="65">
        <f>IF(A19&lt;&gt;"","Planned","")</f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12" customHeight="1">
      <c r="A20" s="2"/>
      <c r="B20" s="2"/>
      <c r="C20" s="2"/>
      <c r="D20" t="s" s="65">
        <f>IF(A20&lt;&gt;"","Planned","")</f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12" customHeight="1">
      <c r="A21" s="2"/>
      <c r="B21" s="2"/>
      <c r="C21" s="2"/>
      <c r="D21" t="s" s="65">
        <f>IF(A21&lt;&gt;"","Planned","")</f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2" customHeight="1">
      <c r="A22" s="2"/>
      <c r="B22" s="2"/>
      <c r="C22" s="2"/>
      <c r="D22" t="s" s="65">
        <f>IF(A22&lt;&gt;"","Planned","")</f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12" customHeight="1">
      <c r="A23" s="2"/>
      <c r="B23" s="2"/>
      <c r="C23" s="2"/>
      <c r="D23" t="s" s="65">
        <f>IF(A23&lt;&gt;"","Planned","")</f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12" customHeight="1">
      <c r="A24" s="2"/>
      <c r="B24" s="2"/>
      <c r="C24" s="2"/>
      <c r="D24" t="s" s="65">
        <f>IF(A24&lt;&gt;"","Planned","")</f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2" customHeight="1">
      <c r="A25" s="2"/>
      <c r="B25" s="2"/>
      <c r="C25" s="2"/>
      <c r="D25" t="s" s="65">
        <f>IF(A25&lt;&gt;"","Planned","")</f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12" customHeight="1">
      <c r="A26" s="2"/>
      <c r="B26" s="2"/>
      <c r="C26" s="2"/>
      <c r="D26" t="s" s="65">
        <f>IF(A26&lt;&gt;"","Planned","")</f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12" customHeight="1">
      <c r="A27" s="2"/>
      <c r="B27" s="2"/>
      <c r="C27" s="2"/>
      <c r="D27" t="s" s="65">
        <f>IF(A27&lt;&gt;"","Planned","")</f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12" customHeight="1">
      <c r="A28" s="2"/>
      <c r="B28" s="2"/>
      <c r="C28" s="2"/>
      <c r="D28" t="s" s="65">
        <f>IF(A28&lt;&gt;"","Planned","")</f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2" customHeight="1">
      <c r="A29" s="2"/>
      <c r="B29" s="2"/>
      <c r="C29" s="2"/>
      <c r="D29" t="s" s="65">
        <f>IF(A29&lt;&gt;"","Planned","")</f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2" customHeight="1">
      <c r="A30" s="2"/>
      <c r="B30" s="2"/>
      <c r="C30" s="2"/>
      <c r="D30" t="s" s="65">
        <f>IF(A30&lt;&gt;"","Planned","")</f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12" customHeight="1">
      <c r="A31" s="2"/>
      <c r="B31" s="2"/>
      <c r="C31" s="2"/>
      <c r="D31" t="s" s="65">
        <f>IF(A31&lt;&gt;"","Planned","")</f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12" customHeight="1">
      <c r="A32" s="2"/>
      <c r="B32" s="2"/>
      <c r="C32" s="2"/>
      <c r="D32" t="s" s="65">
        <f>IF(A32&lt;&gt;"","Planned","")</f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2" customHeight="1">
      <c r="A33" s="2"/>
      <c r="B33" s="2"/>
      <c r="C33" s="2"/>
      <c r="D33" t="s" s="65">
        <f>IF(A33&lt;&gt;"","Planned","")</f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2" customHeight="1">
      <c r="A34" s="2"/>
      <c r="B34" s="2"/>
      <c r="C34" s="2"/>
      <c r="D34" t="s" s="65">
        <f>IF(A34&lt;&gt;"","Planned","")</f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s="2"/>
      <c r="B35" s="2"/>
      <c r="C35" s="2"/>
      <c r="D35" t="s" s="65">
        <f>IF(A35&lt;&gt;"","Planned","")</f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2" customHeight="1">
      <c r="A36" s="2"/>
      <c r="B36" s="2"/>
      <c r="C36" s="2"/>
      <c r="D36" t="s" s="65">
        <f>IF(A36&lt;&gt;"","Planned","")</f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2" customHeight="1">
      <c r="A37" s="2"/>
      <c r="B37" s="2"/>
      <c r="C37" s="2"/>
      <c r="D37" t="s" s="65">
        <f>IF(A37&lt;&gt;"","Planned","")</f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12" customHeight="1">
      <c r="A38" s="2"/>
      <c r="B38" s="2"/>
      <c r="C38" s="2"/>
      <c r="D38" t="s" s="65">
        <f>IF(A38&lt;&gt;"","Planned","")</f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2" customHeight="1">
      <c r="A39" s="2"/>
      <c r="B39" s="2"/>
      <c r="C39" s="2"/>
      <c r="D39" t="s" s="65">
        <f>IF(A39&lt;&gt;"","Planned","")</f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12" customHeight="1">
      <c r="A40" s="2"/>
      <c r="B40" s="2"/>
      <c r="C40" s="2"/>
      <c r="D40" t="s" s="65">
        <f>IF(A40&lt;&gt;"","Planned","")</f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12" customHeight="1">
      <c r="A41" s="2"/>
      <c r="B41" s="2"/>
      <c r="C41" s="2"/>
      <c r="D41" t="s" s="65">
        <f>IF(A41&lt;&gt;"","Planned","")</f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2" customHeight="1">
      <c r="A42" s="2"/>
      <c r="B42" s="2"/>
      <c r="C42" s="2"/>
      <c r="D42" t="s" s="65">
        <f>IF(A42&lt;&gt;"","Planned","")</f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12" customHeight="1">
      <c r="A43" s="2"/>
      <c r="B43" s="2"/>
      <c r="C43" s="2"/>
      <c r="D43" t="s" s="65">
        <f>IF(A43&lt;&gt;"","Planned","")</f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2" customHeight="1">
      <c r="A44" s="2"/>
      <c r="B44" s="2"/>
      <c r="C44" s="2"/>
      <c r="D44" t="s" s="65">
        <f>IF(A44&lt;&gt;"","Planned","")</f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2" customHeight="1">
      <c r="A45" s="2"/>
      <c r="B45" s="2"/>
      <c r="C45" s="2"/>
      <c r="D45" t="s" s="65">
        <f>IF(A45&lt;&gt;"","Planned","")</f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2" customHeight="1">
      <c r="A46" s="2"/>
      <c r="B46" s="2"/>
      <c r="C46" s="2"/>
      <c r="D46" t="s" s="65">
        <f>IF(A46&lt;&gt;"","Planned","")</f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12" customHeight="1">
      <c r="A47" s="2"/>
      <c r="B47" s="2"/>
      <c r="C47" s="2"/>
      <c r="D47" t="s" s="65">
        <f>IF(A47&lt;&gt;"","Planned","")</f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12" customHeight="1">
      <c r="A48" s="2"/>
      <c r="B48" s="2"/>
      <c r="C48" s="2"/>
      <c r="D48" t="s" s="65">
        <f>IF(A48&lt;&gt;"","Planned","")</f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2" customHeight="1">
      <c r="A49" s="2"/>
      <c r="B49" s="2"/>
      <c r="C49" s="2"/>
      <c r="D49" t="s" s="65">
        <f>IF(A49&lt;&gt;"","Planned","")</f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2" customHeight="1">
      <c r="A50" s="2"/>
      <c r="B50" s="2"/>
      <c r="C50" s="2"/>
      <c r="D50" t="s" s="65">
        <f>IF(A50&lt;&gt;"","Planned","")</f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12" customHeight="1">
      <c r="A51" s="2"/>
      <c r="B51" s="2"/>
      <c r="C51" s="2"/>
      <c r="D51" t="s" s="65">
        <f>IF(A51&lt;&gt;"","Planned","")</f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2" customHeight="1">
      <c r="A52" s="2"/>
      <c r="B52" s="2"/>
      <c r="C52" s="2"/>
      <c r="D52" t="s" s="65">
        <f>IF(A52&lt;&gt;"","Planned","")</f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2" customHeight="1">
      <c r="A53" s="2"/>
      <c r="B53" s="2"/>
      <c r="C53" s="2"/>
      <c r="D53" t="s" s="65">
        <f>IF(A53&lt;&gt;"","Planned","")</f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2" customHeight="1">
      <c r="A54" s="2"/>
      <c r="B54" s="2"/>
      <c r="C54" s="2"/>
      <c r="D54" t="s" s="65">
        <f>IF(A54&lt;&gt;"","Planned","")</f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12" customHeight="1">
      <c r="A55" s="2"/>
      <c r="B55" s="2"/>
      <c r="C55" s="2"/>
      <c r="D55" t="s" s="65">
        <f>IF(A55&lt;&gt;"","Planned","")</f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12" customHeight="1">
      <c r="A56" s="2"/>
      <c r="B56" s="2"/>
      <c r="C56" s="2"/>
      <c r="D56" t="s" s="65">
        <f>IF(A56&lt;&gt;"","Planned","")</f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12" customHeight="1">
      <c r="A57" s="2"/>
      <c r="B57" s="2"/>
      <c r="C57" s="2"/>
      <c r="D57" t="s" s="65">
        <f>IF(A57&lt;&gt;"","Planned","")</f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12" customHeight="1">
      <c r="A58" s="2"/>
      <c r="B58" s="2"/>
      <c r="C58" s="2"/>
      <c r="D58" t="s" s="65">
        <f>IF(A58&lt;&gt;"","Planned","")</f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12" customHeight="1">
      <c r="A59" s="2"/>
      <c r="B59" s="2"/>
      <c r="C59" s="2"/>
      <c r="D59" t="s" s="65">
        <f>IF(A59&lt;&gt;"","Planned","")</f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2" customHeight="1">
      <c r="A64" s="2"/>
      <c r="B64" s="2"/>
      <c r="C64" s="2"/>
      <c r="D64" t="s" s="65">
        <f>IF(A64&lt;&gt;"","Planned","")</f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8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38.5" style="160" customWidth="1"/>
    <col min="2" max="2" width="8.5" style="160" customWidth="1"/>
    <col min="3" max="3" width="13.6719" style="160" customWidth="1"/>
    <col min="4" max="4" width="11.5" style="160" customWidth="1"/>
    <col min="5" max="5" width="6.5" style="160" customWidth="1"/>
    <col min="6" max="6" width="4.5" style="160" customWidth="1"/>
    <col min="7" max="7" width="4.5" style="160" customWidth="1"/>
    <col min="8" max="8" width="4.5" style="160" customWidth="1"/>
    <col min="9" max="9" width="4.5" style="160" customWidth="1"/>
    <col min="10" max="10" width="4.5" style="160" customWidth="1"/>
    <col min="11" max="11" width="4.5" style="160" customWidth="1"/>
    <col min="12" max="12" width="4.5" style="160" customWidth="1"/>
    <col min="13" max="13" width="4.5" style="160" customWidth="1"/>
    <col min="14" max="14" width="4.5" style="160" customWidth="1"/>
    <col min="15" max="15" width="4.5" style="160" customWidth="1"/>
    <col min="16" max="16" width="4.5" style="160" customWidth="1"/>
    <col min="17" max="17" width="4.5" style="160" customWidth="1"/>
    <col min="18" max="18" width="4.5" style="160" customWidth="1"/>
    <col min="19" max="19" width="4.5" style="160" customWidth="1"/>
    <col min="20" max="20" width="4.5" style="160" customWidth="1"/>
    <col min="21" max="21" width="4.5" style="160" customWidth="1"/>
    <col min="22" max="22" width="4.5" style="160" customWidth="1"/>
    <col min="23" max="23" width="4.5" style="160" customWidth="1"/>
    <col min="24" max="24" width="4.5" style="160" customWidth="1"/>
    <col min="25" max="25" width="4.5" style="160" customWidth="1"/>
    <col min="26" max="26" width="4.5" style="160" customWidth="1"/>
    <col min="27" max="27" width="4.5" style="160" customWidth="1"/>
    <col min="28" max="28" width="4.5" style="160" customWidth="1"/>
    <col min="29" max="29" width="4.5" style="160" customWidth="1"/>
    <col min="30" max="30" width="4.5" style="160" customWidth="1"/>
    <col min="31" max="31" width="8.85156" style="160" customWidth="1"/>
    <col min="32" max="256" width="10.8516" style="160" customWidth="1"/>
  </cols>
  <sheetData>
    <row r="1" ht="17" customHeight="1">
      <c r="A1" s="141">
        <v>1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185</v>
      </c>
      <c r="B9" s="144">
        <v>3</v>
      </c>
      <c r="C9" s="145"/>
      <c r="D9" s="146"/>
      <c r="E9" t="s" s="147">
        <v>157</v>
      </c>
      <c r="F9" t="s" s="147">
        <v>186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0</v>
      </c>
      <c r="F10" s="150">
        <f>IF(AND(SUM(OFFSET(F14,1,0,$B$11,1))=0),0,SUM(OFFSET(F14,1,0,$B$11,1)))</f>
        <v>0</v>
      </c>
      <c r="G10" t="s" s="151">
        <f>IF(AND(SUM(OFFSET(G14,1,0,$B$11,1))=0),"",SUM(OFFSET(G14,1,0,$B$11,1)))</f>
      </c>
      <c r="H10" t="s" s="151">
        <f>IF(AND(SUM(OFFSET(H14,1,0,$B$11,1))=0),"",SUM(OFFSET(H14,1,0,$B$11,1)))</f>
      </c>
      <c r="I10" t="s" s="151">
        <f>IF(AND(SUM(OFFSET(I14,1,0,$B$11,1))=0),"",SUM(OFFSET(I14,1,0,$B$11,1)))</f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19</v>
      </c>
      <c r="C11" t="s" s="137">
        <v>162</v>
      </c>
      <c r="D11" s="152">
        <f>IF(COUNTIF(F10:AD10,"&gt;0")=0,1,COUNTIF(F10:AD10,"&gt;0"))</f>
        <v>1</v>
      </c>
      <c r="E11" s="2"/>
      <c r="F11" s="66">
        <f>IF(F14="","",$E10-$E10/($B9-1)*(F14-1))</f>
        <v>0</v>
      </c>
      <c r="G11" s="66">
        <f>IF(G14="","",$E$10-$E$10/($B$9)*(G14-1))</f>
        <v>0</v>
      </c>
      <c r="H11" s="66">
        <f>IF(H14="","",$E$10-$E$10/($B$9)*(H14-1))</f>
        <v>0</v>
      </c>
      <c r="I11" t="s" s="65">
        <f>IF(I14="","",$E$10-$E$10/($B$9)*(I14-1))</f>
      </c>
      <c r="J11" t="s" s="65">
        <f>IF(J14="","",$E$10-$E$10/($B$9)*(J14-1))</f>
      </c>
      <c r="K11" t="s" s="65">
        <f>IF(K14="","",$E$10-$E$10/($B$9)*(K14-1))</f>
      </c>
      <c r="L11" t="s" s="65">
        <f>IF(L14="","",$E$10-$E$10/($B$9)*(L14-1))</f>
      </c>
      <c r="M11" t="s" s="65">
        <f>IF(M14="","",$E$10-$E$10/($B$9)*(M14-1))</f>
      </c>
      <c r="N11" t="s" s="65">
        <f>IF(N14="","",$E$10-$E$10/($B$9)*(N14-1))</f>
      </c>
      <c r="O11" t="s" s="65">
        <f>IF(O14="","",$E$10-$E$10/($B$9)*(O14-1))</f>
      </c>
      <c r="P11" t="s" s="65">
        <f>IF(P14="","",$E$10-$E$10/($B$9)*(P14-1))</f>
      </c>
      <c r="Q11" t="s" s="65">
        <f>IF(Q14="","",$E$10-$E$10/($B$9)*(Q14-1))</f>
      </c>
      <c r="R11" t="s" s="65">
        <f>IF(R14="","",$E$10-$E$10/($B$9)*(R14-1))</f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1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s="157">
        <f>IF($B$9&gt;G14,G14+1,"")</f>
        <v>3</v>
      </c>
      <c r="I14" t="s" s="156">
        <f>IF($B$9&gt;H14,H14+1,"")</f>
      </c>
      <c r="J14" t="s" s="156">
        <f>IF($B$9&gt;I14,I14+1,"")</f>
      </c>
      <c r="K14" t="s" s="156">
        <f>IF($B$9&gt;J14,J14+1,"")</f>
      </c>
      <c r="L14" t="s" s="156">
        <f>IF($B$9&gt;K14,K14+1,"")</f>
      </c>
      <c r="M14" t="s" s="156">
        <f>IF($B$9&gt;L14,L14+1,"")</f>
      </c>
      <c r="N14" t="s" s="156">
        <f>IF($B$9&gt;M14,M14+1,"")</f>
      </c>
      <c r="O14" t="s" s="156">
        <f>IF($B$9&gt;N14,N14+1,"")</f>
      </c>
      <c r="P14" t="s" s="156">
        <f>IF($B$9&gt;O14,O14+1,"")</f>
      </c>
      <c r="Q14" t="s" s="156">
        <f>IF($B$9&gt;P14,P14+1,"")</f>
      </c>
      <c r="R14" t="s" s="156">
        <f>IF($B$9&gt;Q14,Q14+1,"")</f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3.65" customHeight="1">
      <c r="A15" t="s" s="161">
        <v>37</v>
      </c>
      <c r="B15" s="162">
        <v>9</v>
      </c>
      <c r="C15" s="73"/>
      <c r="D15" t="s" s="137">
        <f>IF(A15&lt;&gt;"","Planned","")</f>
        <v>14</v>
      </c>
      <c r="E15" s="73"/>
      <c r="F15" t="s" s="137">
        <f>IF(OR(F$14="",$E15=""),"",E15)</f>
      </c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3.65" customHeight="1">
      <c r="A16" t="s" s="60">
        <v>38</v>
      </c>
      <c r="B16" s="59">
        <v>10</v>
      </c>
      <c r="C16" s="2"/>
      <c r="D16" t="s" s="65">
        <f>IF(A16&lt;&gt;"","Planned","")</f>
        <v>14</v>
      </c>
      <c r="E16" s="2"/>
      <c r="F16" t="s" s="65">
        <f>IF(OR(F$14="",$E16=""),"",E16)</f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t="s" s="65">
        <f>IF(OR(AC$14="",$E16=""),"",AB16)</f>
      </c>
      <c r="AD16" t="s" s="65">
        <f>IF(OR(AD$14="",$E16=""),"",AC16)</f>
      </c>
      <c r="AE16" s="2"/>
    </row>
    <row r="17" ht="13.65" customHeight="1">
      <c r="A17" t="s" s="60">
        <v>39</v>
      </c>
      <c r="B17" s="59">
        <v>11</v>
      </c>
      <c r="C17" s="2"/>
      <c r="D17" t="s" s="65">
        <f>IF(A17&lt;&gt;"","Planned","")</f>
        <v>14</v>
      </c>
      <c r="E17" s="2"/>
      <c r="F17" t="s" s="65">
        <f>IF(OR(F$14="",$E17=""),"",E17)</f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t="s" s="65">
        <f>IF(OR(AC$14="",$E17=""),"",AB17)</f>
      </c>
      <c r="AD17" t="s" s="65">
        <f>IF(OR(AD$14="",$E17=""),"",AC17)</f>
      </c>
      <c r="AE17" s="2"/>
    </row>
    <row r="18" ht="13.65" customHeight="1">
      <c r="A18" t="s" s="60">
        <v>40</v>
      </c>
      <c r="B18" s="59">
        <v>12</v>
      </c>
      <c r="C18" s="2"/>
      <c r="D18" t="s" s="65">
        <f>IF(A18&lt;&gt;"","Planned","")</f>
        <v>14</v>
      </c>
      <c r="E18" s="2"/>
      <c r="F18" t="s" s="65">
        <f>IF(OR(F$14="",$E18=""),"",E18)</f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t="s" s="65">
        <f>IF(OR(AC$14="",$E18=""),"",AB18)</f>
      </c>
      <c r="AD18" t="s" s="65">
        <f>IF(OR(AD$14="",$E18=""),"",AC18)</f>
      </c>
      <c r="AE18" s="2"/>
    </row>
    <row r="19" ht="13.65" customHeight="1">
      <c r="A19" t="s" s="60">
        <v>41</v>
      </c>
      <c r="B19" s="59">
        <v>13</v>
      </c>
      <c r="C19" s="2"/>
      <c r="D19" t="s" s="65">
        <f>IF(A19&lt;&gt;"","Planned","")</f>
        <v>14</v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24.65" customHeight="1">
      <c r="A20" t="s" s="60">
        <v>42</v>
      </c>
      <c r="B20" s="59">
        <v>14</v>
      </c>
      <c r="C20" s="2"/>
      <c r="D20" t="s" s="65">
        <f>IF(A20&lt;&gt;"","Planned","")</f>
        <v>14</v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13.65" customHeight="1">
      <c r="A21" t="s" s="60">
        <v>43</v>
      </c>
      <c r="B21" s="59">
        <v>15</v>
      </c>
      <c r="C21" s="2"/>
      <c r="D21" t="s" s="65">
        <f>IF(A21&lt;&gt;"","Planned","")</f>
        <v>14</v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3.65" customHeight="1">
      <c r="A22" t="s" s="60">
        <v>44</v>
      </c>
      <c r="B22" s="59">
        <v>16</v>
      </c>
      <c r="C22" s="2"/>
      <c r="D22" t="s" s="65">
        <f>IF(A22&lt;&gt;"","Planned","")</f>
        <v>14</v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24.65" customHeight="1">
      <c r="A23" t="s" s="60">
        <v>45</v>
      </c>
      <c r="B23" s="59">
        <v>17</v>
      </c>
      <c r="C23" s="2"/>
      <c r="D23" t="s" s="65">
        <f>IF(A23&lt;&gt;"","Planned","")</f>
        <v>14</v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13.65" customHeight="1">
      <c r="A24" t="s" s="60">
        <v>46</v>
      </c>
      <c r="B24" s="59">
        <v>18</v>
      </c>
      <c r="C24" s="2"/>
      <c r="D24" t="s" s="65">
        <f>IF(A24&lt;&gt;"","Planned","")</f>
        <v>14</v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3.65" customHeight="1">
      <c r="A25" t="s" s="60">
        <v>47</v>
      </c>
      <c r="B25" s="59">
        <v>19</v>
      </c>
      <c r="C25" s="2"/>
      <c r="D25" t="s" s="65">
        <f>IF(A25&lt;&gt;"","Planned","")</f>
        <v>14</v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24.65" customHeight="1">
      <c r="A26" t="s" s="60">
        <v>48</v>
      </c>
      <c r="B26" s="59">
        <v>20</v>
      </c>
      <c r="C26" s="2"/>
      <c r="D26" t="s" s="65">
        <f>IF(A26&lt;&gt;"","Planned","")</f>
        <v>14</v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13.65" customHeight="1">
      <c r="A27" t="s" s="60">
        <v>49</v>
      </c>
      <c r="B27" s="59">
        <v>21</v>
      </c>
      <c r="C27" s="2"/>
      <c r="D27" t="s" s="65">
        <f>IF(A27&lt;&gt;"","Planned","")</f>
        <v>14</v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13.65" customHeight="1">
      <c r="A28" t="s" s="60">
        <v>50</v>
      </c>
      <c r="B28" s="59">
        <v>22</v>
      </c>
      <c r="C28" s="2"/>
      <c r="D28" t="s" s="65">
        <f>IF(A28&lt;&gt;"","Planned","")</f>
        <v>14</v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3.65" customHeight="1">
      <c r="A29" t="s" s="60">
        <v>51</v>
      </c>
      <c r="B29" s="59">
        <v>23</v>
      </c>
      <c r="C29" s="2"/>
      <c r="D29" t="s" s="65">
        <f>IF(A29&lt;&gt;"","Planned","")</f>
        <v>14</v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2" customHeight="1">
      <c r="A30" t="s" s="61">
        <v>52</v>
      </c>
      <c r="B30" s="59">
        <v>24</v>
      </c>
      <c r="C30" s="2"/>
      <c r="D30" t="s" s="65">
        <f>IF(A30&lt;&gt;"","Planned","")</f>
        <v>14</v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24.65" customHeight="1">
      <c r="A31" t="s" s="60">
        <v>53</v>
      </c>
      <c r="B31" s="59">
        <v>25</v>
      </c>
      <c r="C31" s="2"/>
      <c r="D31" t="s" s="65">
        <f>IF(A31&lt;&gt;"","Planned","")</f>
        <v>14</v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24.65" customHeight="1">
      <c r="A32" t="s" s="60">
        <v>54</v>
      </c>
      <c r="B32" s="59">
        <v>26</v>
      </c>
      <c r="C32" s="2"/>
      <c r="D32" t="s" s="65">
        <f>IF(A32&lt;&gt;"","Planned","")</f>
        <v>14</v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3.65" customHeight="1">
      <c r="A33" t="s" s="60">
        <v>55</v>
      </c>
      <c r="B33" s="59">
        <v>27</v>
      </c>
      <c r="C33" s="2"/>
      <c r="D33" t="s" s="65">
        <f>IF(A33&lt;&gt;"","Planned","")</f>
        <v>14</v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2" customHeight="1">
      <c r="A34" s="2"/>
      <c r="B34" s="2"/>
      <c r="C34" s="2"/>
      <c r="D34" t="s" s="65">
        <f>IF(A34&lt;&gt;"","Planned","")</f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s="2"/>
      <c r="B35" s="2"/>
      <c r="C35" s="2"/>
      <c r="D35" t="s" s="65">
        <f>IF(A35&lt;&gt;"","Planned","")</f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2" customHeight="1">
      <c r="A36" s="2"/>
      <c r="B36" s="2"/>
      <c r="C36" s="2"/>
      <c r="D36" t="s" s="65">
        <f>IF(A36&lt;&gt;"","Planned","")</f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2" customHeight="1">
      <c r="A37" s="2"/>
      <c r="B37" s="2"/>
      <c r="C37" s="2"/>
      <c r="D37" t="s" s="65">
        <f>IF(A37&lt;&gt;"","Planned","")</f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12" customHeight="1">
      <c r="A38" s="2"/>
      <c r="B38" s="2"/>
      <c r="C38" s="2"/>
      <c r="D38" t="s" s="65">
        <f>IF(A38&lt;&gt;"","Planned","")</f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2" customHeight="1">
      <c r="A39" s="2"/>
      <c r="B39" s="2"/>
      <c r="C39" s="2"/>
      <c r="D39" t="s" s="65">
        <f>IF(A39&lt;&gt;"","Planned","")</f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12" customHeight="1">
      <c r="A40" s="2"/>
      <c r="B40" s="2"/>
      <c r="C40" s="2"/>
      <c r="D40" t="s" s="65">
        <f>IF(A40&lt;&gt;"","Planned","")</f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12" customHeight="1">
      <c r="A41" s="2"/>
      <c r="B41" s="2"/>
      <c r="C41" s="2"/>
      <c r="D41" t="s" s="65">
        <f>IF(A41&lt;&gt;"","Planned","")</f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2" customHeight="1">
      <c r="A42" s="2"/>
      <c r="B42" s="2"/>
      <c r="C42" s="2"/>
      <c r="D42" t="s" s="65">
        <f>IF(A42&lt;&gt;"","Planned","")</f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12" customHeight="1">
      <c r="A43" s="2"/>
      <c r="B43" s="2"/>
      <c r="C43" s="2"/>
      <c r="D43" t="s" s="65">
        <f>IF(A43&lt;&gt;"","Planned","")</f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2" customHeight="1">
      <c r="A44" s="2"/>
      <c r="B44" s="2"/>
      <c r="C44" s="2"/>
      <c r="D44" t="s" s="65">
        <f>IF(A44&lt;&gt;"","Planned","")</f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2" customHeight="1">
      <c r="A45" s="2"/>
      <c r="B45" s="2"/>
      <c r="C45" s="2"/>
      <c r="D45" t="s" s="65">
        <f>IF(A45&lt;&gt;"","Planned","")</f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2" customHeight="1">
      <c r="A46" s="2"/>
      <c r="B46" s="2"/>
      <c r="C46" s="2"/>
      <c r="D46" t="s" s="65">
        <f>IF(A46&lt;&gt;"","Planned","")</f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12" customHeight="1">
      <c r="A47" s="2"/>
      <c r="B47" s="2"/>
      <c r="C47" s="2"/>
      <c r="D47" t="s" s="65">
        <f>IF(A47&lt;&gt;"","Planned","")</f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12" customHeight="1">
      <c r="A48" s="2"/>
      <c r="B48" s="2"/>
      <c r="C48" s="2"/>
      <c r="D48" t="s" s="65">
        <f>IF(A48&lt;&gt;"","Planned","")</f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2" customHeight="1">
      <c r="A49" s="2"/>
      <c r="B49" s="2"/>
      <c r="C49" s="2"/>
      <c r="D49" t="s" s="65">
        <f>IF(A49&lt;&gt;"","Planned","")</f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2" customHeight="1">
      <c r="A50" s="2"/>
      <c r="B50" s="2"/>
      <c r="C50" s="2"/>
      <c r="D50" t="s" s="65">
        <f>IF(A50&lt;&gt;"","Planned","")</f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12" customHeight="1">
      <c r="A51" s="2"/>
      <c r="B51" s="2"/>
      <c r="C51" s="2"/>
      <c r="D51" t="s" s="65">
        <f>IF(A51&lt;&gt;"","Planned","")</f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2" customHeight="1">
      <c r="A52" s="2"/>
      <c r="B52" s="2"/>
      <c r="C52" s="2"/>
      <c r="D52" t="s" s="65">
        <f>IF(A52&lt;&gt;"","Planned","")</f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2" customHeight="1">
      <c r="A53" s="2"/>
      <c r="B53" s="2"/>
      <c r="C53" s="2"/>
      <c r="D53" t="s" s="65">
        <f>IF(A53&lt;&gt;"","Planned","")</f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2" customHeight="1">
      <c r="A54" s="2"/>
      <c r="B54" s="2"/>
      <c r="C54" s="2"/>
      <c r="D54" t="s" s="65">
        <f>IF(A54&lt;&gt;"","Planned","")</f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12" customHeight="1">
      <c r="A55" s="2"/>
      <c r="B55" s="2"/>
      <c r="C55" s="2"/>
      <c r="D55" t="s" s="65">
        <f>IF(A55&lt;&gt;"","Planned","")</f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12" customHeight="1">
      <c r="A56" s="2"/>
      <c r="B56" s="2"/>
      <c r="C56" s="2"/>
      <c r="D56" t="s" s="65">
        <f>IF(A56&lt;&gt;"","Planned","")</f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12" customHeight="1">
      <c r="A57" s="2"/>
      <c r="B57" s="2"/>
      <c r="C57" s="2"/>
      <c r="D57" t="s" s="65">
        <f>IF(A57&lt;&gt;"","Planned","")</f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12" customHeight="1">
      <c r="A58" s="2"/>
      <c r="B58" s="2"/>
      <c r="C58" s="2"/>
      <c r="D58" t="s" s="65">
        <f>IF(A58&lt;&gt;"","Planned","")</f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12" customHeight="1">
      <c r="A59" s="2"/>
      <c r="B59" s="2"/>
      <c r="C59" s="2"/>
      <c r="D59" t="s" s="65">
        <f>IF(A59&lt;&gt;"","Planned","")</f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2" customHeight="1">
      <c r="A64" s="2"/>
      <c r="B64" s="2"/>
      <c r="C64" s="2"/>
      <c r="D64" t="s" s="65">
        <f>IF(A64&lt;&gt;"","Planned","")</f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9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38.5" style="163" customWidth="1"/>
    <col min="2" max="2" width="8.5" style="163" customWidth="1"/>
    <col min="3" max="3" width="13.6719" style="163" customWidth="1"/>
    <col min="4" max="4" width="11.5" style="163" customWidth="1"/>
    <col min="5" max="5" width="6.5" style="163" customWidth="1"/>
    <col min="6" max="6" width="4.5" style="163" customWidth="1"/>
    <col min="7" max="7" width="4.5" style="163" customWidth="1"/>
    <col min="8" max="8" width="4.5" style="163" customWidth="1"/>
    <col min="9" max="9" width="4.5" style="163" customWidth="1"/>
    <col min="10" max="10" width="4.5" style="163" customWidth="1"/>
    <col min="11" max="11" width="4.5" style="163" customWidth="1"/>
    <col min="12" max="12" width="4.5" style="163" customWidth="1"/>
    <col min="13" max="13" width="4.5" style="163" customWidth="1"/>
    <col min="14" max="14" width="4.5" style="163" customWidth="1"/>
    <col min="15" max="15" width="4.5" style="163" customWidth="1"/>
    <col min="16" max="16" width="4.5" style="163" customWidth="1"/>
    <col min="17" max="17" width="4.5" style="163" customWidth="1"/>
    <col min="18" max="18" width="4.5" style="163" customWidth="1"/>
    <col min="19" max="19" width="4.5" style="163" customWidth="1"/>
    <col min="20" max="20" width="4.5" style="163" customWidth="1"/>
    <col min="21" max="21" width="4.5" style="163" customWidth="1"/>
    <col min="22" max="22" width="4.5" style="163" customWidth="1"/>
    <col min="23" max="23" width="4.5" style="163" customWidth="1"/>
    <col min="24" max="24" width="4.5" style="163" customWidth="1"/>
    <col min="25" max="25" width="4.5" style="163" customWidth="1"/>
    <col min="26" max="26" width="4.5" style="163" customWidth="1"/>
    <col min="27" max="27" width="4.5" style="163" customWidth="1"/>
    <col min="28" max="28" width="4.5" style="163" customWidth="1"/>
    <col min="29" max="29" width="4.5" style="163" customWidth="1"/>
    <col min="30" max="30" width="4.5" style="163" customWidth="1"/>
    <col min="31" max="31" width="8.85156" style="163" customWidth="1"/>
    <col min="32" max="256" width="10.8516" style="163" customWidth="1"/>
  </cols>
  <sheetData>
    <row r="1" ht="17" customHeight="1">
      <c r="A1" s="141">
        <v>1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185</v>
      </c>
      <c r="B9" s="144">
        <v>3</v>
      </c>
      <c r="C9" s="145"/>
      <c r="D9" s="146"/>
      <c r="E9" t="s" s="147">
        <v>157</v>
      </c>
      <c r="F9" t="s" s="147">
        <v>186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0</v>
      </c>
      <c r="F10" s="150">
        <f>IF(AND(SUM(OFFSET(F14,1,0,$B$11,1))=0),0,SUM(OFFSET(F14,1,0,$B$11,1)))</f>
        <v>0</v>
      </c>
      <c r="G10" t="s" s="151">
        <f>IF(AND(SUM(OFFSET(G14,1,0,$B$11,1))=0),"",SUM(OFFSET(G14,1,0,$B$11,1)))</f>
      </c>
      <c r="H10" t="s" s="151">
        <f>IF(AND(SUM(OFFSET(H14,1,0,$B$11,1))=0),"",SUM(OFFSET(H14,1,0,$B$11,1)))</f>
      </c>
      <c r="I10" t="s" s="151">
        <f>IF(AND(SUM(OFFSET(I14,1,0,$B$11,1))=0),"",SUM(OFFSET(I14,1,0,$B$11,1)))</f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50</v>
      </c>
      <c r="C11" t="s" s="137">
        <v>162</v>
      </c>
      <c r="D11" s="152">
        <f>IF(COUNTIF(F10:AD10,"&gt;0")=0,1,COUNTIF(F10:AD10,"&gt;0"))</f>
        <v>1</v>
      </c>
      <c r="E11" s="2"/>
      <c r="F11" s="66">
        <f>IF(F14="","",$E10-$E10/($B9-1)*(F14-1))</f>
        <v>0</v>
      </c>
      <c r="G11" s="66">
        <f>IF(G14="","",$E$10-$E$10/($B$9)*(G14-1))</f>
        <v>0</v>
      </c>
      <c r="H11" s="66">
        <f>IF(H14="","",$E$10-$E$10/($B$9)*(H14-1))</f>
        <v>0</v>
      </c>
      <c r="I11" t="s" s="65">
        <f>IF(I14="","",$E$10-$E$10/($B$9)*(I14-1))</f>
      </c>
      <c r="J11" t="s" s="65">
        <f>IF(J14="","",$E$10-$E$10/($B$9)*(J14-1))</f>
      </c>
      <c r="K11" t="s" s="65">
        <f>IF(K14="","",$E$10-$E$10/($B$9)*(K14-1))</f>
      </c>
      <c r="L11" t="s" s="65">
        <f>IF(L14="","",$E$10-$E$10/($B$9)*(L14-1))</f>
      </c>
      <c r="M11" t="s" s="65">
        <f>IF(M14="","",$E$10-$E$10/($B$9)*(M14-1))</f>
      </c>
      <c r="N11" t="s" s="65">
        <f>IF(N14="","",$E$10-$E$10/($B$9)*(N14-1))</f>
      </c>
      <c r="O11" t="s" s="65">
        <f>IF(O14="","",$E$10-$E$10/($B$9)*(O14-1))</f>
      </c>
      <c r="P11" t="s" s="65">
        <f>IF(P14="","",$E$10-$E$10/($B$9)*(P14-1))</f>
      </c>
      <c r="Q11" t="s" s="65">
        <f>IF(Q14="","",$E$10-$E$10/($B$9)*(Q14-1))</f>
      </c>
      <c r="R11" t="s" s="65">
        <f>IF(R14="","",$E$10-$E$10/($B$9)*(R14-1))</f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1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s="157">
        <f>IF($B$9&gt;G14,G14+1,"")</f>
        <v>3</v>
      </c>
      <c r="I14" t="s" s="156">
        <f>IF($B$9&gt;H14,H14+1,"")</f>
      </c>
      <c r="J14" t="s" s="156">
        <f>IF($B$9&gt;I14,I14+1,"")</f>
      </c>
      <c r="K14" t="s" s="156">
        <f>IF($B$9&gt;J14,J14+1,"")</f>
      </c>
      <c r="L14" t="s" s="156">
        <f>IF($B$9&gt;K14,K14+1,"")</f>
      </c>
      <c r="M14" t="s" s="156">
        <f>IF($B$9&gt;L14,L14+1,"")</f>
      </c>
      <c r="N14" t="s" s="156">
        <f>IF($B$9&gt;M14,M14+1,"")</f>
      </c>
      <c r="O14" t="s" s="156">
        <f>IF($B$9&gt;N14,N14+1,"")</f>
      </c>
      <c r="P14" t="s" s="156">
        <f>IF($B$9&gt;O14,O14+1,"")</f>
      </c>
      <c r="Q14" t="s" s="156">
        <f>IF($B$9&gt;P14,P14+1,"")</f>
      </c>
      <c r="R14" t="s" s="156">
        <f>IF($B$9&gt;Q14,Q14+1,"")</f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3.65" customHeight="1">
      <c r="A15" t="s" s="161">
        <v>56</v>
      </c>
      <c r="B15" s="162">
        <v>28</v>
      </c>
      <c r="C15" s="73"/>
      <c r="D15" t="s" s="137">
        <f>IF(A15&lt;&gt;"","Planned","")</f>
        <v>14</v>
      </c>
      <c r="E15" s="73"/>
      <c r="F15" t="s" s="137">
        <f>IF(OR(F$14="",$E15=""),"",E15)</f>
      </c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3.65" customHeight="1">
      <c r="A16" t="s" s="60">
        <v>57</v>
      </c>
      <c r="B16" s="59">
        <v>29</v>
      </c>
      <c r="C16" s="2"/>
      <c r="D16" t="s" s="65">
        <f>IF(A16&lt;&gt;"","Planned","")</f>
        <v>14</v>
      </c>
      <c r="E16" s="2"/>
      <c r="F16" t="s" s="65">
        <f>IF(OR(F$14="",$E16=""),"",E16)</f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t="s" s="65">
        <f>IF(OR(AC$14="",$E16=""),"",AB16)</f>
      </c>
      <c r="AD16" t="s" s="65">
        <f>IF(OR(AD$14="",$E16=""),"",AC16)</f>
      </c>
      <c r="AE16" s="2"/>
    </row>
    <row r="17" ht="13.65" customHeight="1">
      <c r="A17" t="s" s="60">
        <v>58</v>
      </c>
      <c r="B17" s="59">
        <v>30</v>
      </c>
      <c r="C17" s="2"/>
      <c r="D17" t="s" s="65">
        <f>IF(A17&lt;&gt;"","Planned","")</f>
        <v>14</v>
      </c>
      <c r="E17" s="2"/>
      <c r="F17" t="s" s="65">
        <f>IF(OR(F$14="",$E17=""),"",E17)</f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t="s" s="65">
        <f>IF(OR(AC$14="",$E17=""),"",AB17)</f>
      </c>
      <c r="AD17" t="s" s="65">
        <f>IF(OR(AD$14="",$E17=""),"",AC17)</f>
      </c>
      <c r="AE17" s="2"/>
    </row>
    <row r="18" ht="13.65" customHeight="1">
      <c r="A18" t="s" s="60">
        <v>59</v>
      </c>
      <c r="B18" s="59">
        <v>31</v>
      </c>
      <c r="C18" s="2"/>
      <c r="D18" t="s" s="65">
        <f>IF(A18&lt;&gt;"","Planned","")</f>
        <v>14</v>
      </c>
      <c r="E18" s="2"/>
      <c r="F18" t="s" s="65">
        <f>IF(OR(F$14="",$E18=""),"",E18)</f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t="s" s="65">
        <f>IF(OR(AC$14="",$E18=""),"",AB18)</f>
      </c>
      <c r="AD18" t="s" s="65">
        <f>IF(OR(AD$14="",$E18=""),"",AC18)</f>
      </c>
      <c r="AE18" s="2"/>
    </row>
    <row r="19" ht="13.65" customHeight="1">
      <c r="A19" t="s" s="60">
        <v>60</v>
      </c>
      <c r="B19" s="59">
        <v>32</v>
      </c>
      <c r="C19" s="2"/>
      <c r="D19" t="s" s="65">
        <f>IF(A19&lt;&gt;"","Planned","")</f>
        <v>14</v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13.65" customHeight="1">
      <c r="A20" t="s" s="60">
        <v>61</v>
      </c>
      <c r="B20" s="59">
        <v>33</v>
      </c>
      <c r="C20" s="2"/>
      <c r="D20" t="s" s="65">
        <f>IF(A20&lt;&gt;"","Planned","")</f>
        <v>14</v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24.65" customHeight="1">
      <c r="A21" t="s" s="60">
        <v>62</v>
      </c>
      <c r="B21" s="59">
        <v>34</v>
      </c>
      <c r="C21" s="2"/>
      <c r="D21" t="s" s="65">
        <f>IF(A21&lt;&gt;"","Planned","")</f>
        <v>14</v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3.65" customHeight="1">
      <c r="A22" t="s" s="60">
        <v>63</v>
      </c>
      <c r="B22" s="59">
        <v>35</v>
      </c>
      <c r="C22" s="2"/>
      <c r="D22" t="s" s="65">
        <f>IF(A22&lt;&gt;"","Planned","")</f>
        <v>14</v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24.65" customHeight="1">
      <c r="A23" t="s" s="60">
        <v>64</v>
      </c>
      <c r="B23" s="59">
        <v>36</v>
      </c>
      <c r="C23" s="2"/>
      <c r="D23" t="s" s="65">
        <f>IF(A23&lt;&gt;"","Planned","")</f>
        <v>14</v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24.65" customHeight="1">
      <c r="A24" t="s" s="60">
        <v>65</v>
      </c>
      <c r="B24" s="59">
        <v>37</v>
      </c>
      <c r="C24" s="2"/>
      <c r="D24" t="s" s="65">
        <f>IF(A24&lt;&gt;"","Planned","")</f>
        <v>14</v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3.65" customHeight="1">
      <c r="A25" t="s" s="60">
        <v>66</v>
      </c>
      <c r="B25" s="59">
        <v>38</v>
      </c>
      <c r="C25" s="2"/>
      <c r="D25" t="s" s="65">
        <f>IF(A25&lt;&gt;"","Planned","")</f>
        <v>14</v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13.65" customHeight="1">
      <c r="A26" t="s" s="60">
        <v>67</v>
      </c>
      <c r="B26" s="59">
        <v>39</v>
      </c>
      <c r="C26" s="2"/>
      <c r="D26" t="s" s="65">
        <f>IF(A26&lt;&gt;"","Planned","")</f>
        <v>14</v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24.65" customHeight="1">
      <c r="A27" t="s" s="60">
        <v>68</v>
      </c>
      <c r="B27" s="59">
        <v>40</v>
      </c>
      <c r="C27" s="2"/>
      <c r="D27" t="s" s="65">
        <f>IF(A27&lt;&gt;"","Planned","")</f>
        <v>14</v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24.65" customHeight="1">
      <c r="A28" t="s" s="60">
        <v>69</v>
      </c>
      <c r="B28" s="59">
        <v>41</v>
      </c>
      <c r="C28" s="2"/>
      <c r="D28" t="s" s="65">
        <f>IF(A28&lt;&gt;"","Planned","")</f>
        <v>14</v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3.65" customHeight="1">
      <c r="A29" t="s" s="60">
        <v>70</v>
      </c>
      <c r="B29" s="59">
        <v>42</v>
      </c>
      <c r="C29" s="2"/>
      <c r="D29" t="s" s="65">
        <f>IF(A29&lt;&gt;"","Planned","")</f>
        <v>14</v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3.65" customHeight="1">
      <c r="A30" t="s" s="60">
        <v>71</v>
      </c>
      <c r="B30" s="59">
        <v>43</v>
      </c>
      <c r="C30" s="2"/>
      <c r="D30" t="s" s="65">
        <f>IF(A30&lt;&gt;"","Planned","")</f>
        <v>14</v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13.65" customHeight="1">
      <c r="A31" t="s" s="60">
        <v>72</v>
      </c>
      <c r="B31" s="59">
        <v>44</v>
      </c>
      <c r="C31" s="2"/>
      <c r="D31" t="s" s="65">
        <f>IF(A31&lt;&gt;"","Planned","")</f>
        <v>14</v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24.65" customHeight="1">
      <c r="A32" t="s" s="60">
        <v>73</v>
      </c>
      <c r="B32" s="59">
        <v>45</v>
      </c>
      <c r="C32" s="2"/>
      <c r="D32" t="s" s="65">
        <f>IF(A32&lt;&gt;"","Planned","")</f>
        <v>14</v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3.65" customHeight="1">
      <c r="A33" t="s" s="60">
        <v>74</v>
      </c>
      <c r="B33" s="59">
        <v>46</v>
      </c>
      <c r="C33" s="2"/>
      <c r="D33" t="s" s="65">
        <f>IF(A33&lt;&gt;"","Planned","")</f>
        <v>14</v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3.65" customHeight="1">
      <c r="A34" t="s" s="60">
        <v>75</v>
      </c>
      <c r="B34" s="59">
        <v>47</v>
      </c>
      <c r="C34" s="2"/>
      <c r="D34" t="s" s="65">
        <f>IF(A34&lt;&gt;"","Planned","")</f>
        <v>14</v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t="s" s="61">
        <v>76</v>
      </c>
      <c r="B35" s="59">
        <v>48</v>
      </c>
      <c r="C35" s="2"/>
      <c r="D35" t="s" s="65">
        <f>IF(A35&lt;&gt;"","Planned","")</f>
        <v>14</v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3.65" customHeight="1">
      <c r="A36" t="s" s="60">
        <v>77</v>
      </c>
      <c r="B36" s="59">
        <v>49</v>
      </c>
      <c r="C36" s="2"/>
      <c r="D36" t="s" s="65">
        <f>IF(A36&lt;&gt;"","Planned","")</f>
        <v>14</v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3.65" customHeight="1">
      <c r="A37" t="s" s="60">
        <v>78</v>
      </c>
      <c r="B37" s="59">
        <v>50</v>
      </c>
      <c r="C37" s="2"/>
      <c r="D37" t="s" s="65">
        <f>IF(A37&lt;&gt;"","Planned","")</f>
        <v>14</v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24.65" customHeight="1">
      <c r="A38" t="s" s="60">
        <v>79</v>
      </c>
      <c r="B38" s="59">
        <v>51</v>
      </c>
      <c r="C38" s="2"/>
      <c r="D38" t="s" s="65">
        <f>IF(A38&lt;&gt;"","Planned","")</f>
        <v>14</v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3.65" customHeight="1">
      <c r="A39" t="s" s="60">
        <v>80</v>
      </c>
      <c r="B39" s="59">
        <v>52</v>
      </c>
      <c r="C39" s="2"/>
      <c r="D39" t="s" s="65">
        <f>IF(A39&lt;&gt;"","Planned","")</f>
        <v>14</v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24.65" customHeight="1">
      <c r="A40" t="s" s="60">
        <v>81</v>
      </c>
      <c r="B40" s="59">
        <v>53</v>
      </c>
      <c r="C40" s="2"/>
      <c r="D40" t="s" s="65">
        <f>IF(A40&lt;&gt;"","Planned","")</f>
        <v>14</v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24.65" customHeight="1">
      <c r="A41" t="s" s="60">
        <v>82</v>
      </c>
      <c r="B41" s="59">
        <v>54</v>
      </c>
      <c r="C41" s="2"/>
      <c r="D41" t="s" s="65">
        <f>IF(A41&lt;&gt;"","Planned","")</f>
        <v>14</v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3.65" customHeight="1">
      <c r="A42" t="s" s="60">
        <v>83</v>
      </c>
      <c r="B42" s="59">
        <v>55</v>
      </c>
      <c r="C42" s="2"/>
      <c r="D42" t="s" s="65">
        <f>IF(A42&lt;&gt;"","Planned","")</f>
        <v>14</v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24.65" customHeight="1">
      <c r="A43" t="s" s="60">
        <v>84</v>
      </c>
      <c r="B43" s="59">
        <v>56</v>
      </c>
      <c r="C43" s="2"/>
      <c r="D43" t="s" s="65">
        <f>IF(A43&lt;&gt;"","Planned","")</f>
        <v>14</v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3.65" customHeight="1">
      <c r="A44" t="s" s="60">
        <v>85</v>
      </c>
      <c r="B44" s="59">
        <v>57</v>
      </c>
      <c r="C44" s="2"/>
      <c r="D44" t="s" s="65">
        <f>IF(A44&lt;&gt;"","Planned","")</f>
        <v>14</v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3.65" customHeight="1">
      <c r="A45" t="s" s="60">
        <v>86</v>
      </c>
      <c r="B45" s="59">
        <v>58</v>
      </c>
      <c r="C45" s="2"/>
      <c r="D45" t="s" s="65">
        <f>IF(A45&lt;&gt;"","Planned","")</f>
        <v>14</v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3.65" customHeight="1">
      <c r="A46" t="s" s="60">
        <v>87</v>
      </c>
      <c r="B46" s="59">
        <v>59</v>
      </c>
      <c r="C46" s="2"/>
      <c r="D46" t="s" s="65">
        <f>IF(A46&lt;&gt;"","Planned","")</f>
        <v>14</v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24.65" customHeight="1">
      <c r="A47" t="s" s="60">
        <v>88</v>
      </c>
      <c r="B47" s="59">
        <v>60</v>
      </c>
      <c r="C47" s="2"/>
      <c r="D47" t="s" s="65">
        <f>IF(A47&lt;&gt;"","Planned","")</f>
        <v>14</v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24.65" customHeight="1">
      <c r="A48" t="s" s="60">
        <v>89</v>
      </c>
      <c r="B48" s="59">
        <v>61</v>
      </c>
      <c r="C48" s="2"/>
      <c r="D48" t="s" s="65">
        <f>IF(A48&lt;&gt;"","Planned","")</f>
        <v>14</v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3.65" customHeight="1">
      <c r="A49" t="s" s="60">
        <v>90</v>
      </c>
      <c r="B49" s="59">
        <v>62</v>
      </c>
      <c r="C49" s="2"/>
      <c r="D49" t="s" s="65">
        <f>IF(A49&lt;&gt;"","Planned","")</f>
        <v>14</v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3.65" customHeight="1">
      <c r="A50" t="s" s="60">
        <v>91</v>
      </c>
      <c r="B50" s="59">
        <v>63</v>
      </c>
      <c r="C50" s="2"/>
      <c r="D50" t="s" s="65">
        <f>IF(A50&lt;&gt;"","Planned","")</f>
        <v>14</v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24.65" customHeight="1">
      <c r="A51" t="s" s="60">
        <v>92</v>
      </c>
      <c r="B51" s="59">
        <v>64</v>
      </c>
      <c r="C51" s="2"/>
      <c r="D51" t="s" s="65">
        <f>IF(A51&lt;&gt;"","Planned","")</f>
        <v>14</v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3.65" customHeight="1">
      <c r="A52" t="s" s="60">
        <v>93</v>
      </c>
      <c r="B52" s="59">
        <v>65</v>
      </c>
      <c r="C52" s="2"/>
      <c r="D52" t="s" s="65">
        <f>IF(A52&lt;&gt;"","Planned","")</f>
        <v>14</v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3.65" customHeight="1">
      <c r="A53" t="s" s="60">
        <v>94</v>
      </c>
      <c r="B53" s="59">
        <v>66</v>
      </c>
      <c r="C53" s="2"/>
      <c r="D53" t="s" s="65">
        <f>IF(A53&lt;&gt;"","Planned","")</f>
        <v>14</v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3.65" customHeight="1">
      <c r="A54" t="s" s="60">
        <v>95</v>
      </c>
      <c r="B54" s="59">
        <v>67</v>
      </c>
      <c r="C54" s="2"/>
      <c r="D54" t="s" s="65">
        <f>IF(A54&lt;&gt;"","Planned","")</f>
        <v>14</v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24.65" customHeight="1">
      <c r="A55" t="s" s="60">
        <v>96</v>
      </c>
      <c r="B55" s="59">
        <v>68</v>
      </c>
      <c r="C55" s="2"/>
      <c r="D55" t="s" s="65">
        <f>IF(A55&lt;&gt;"","Planned","")</f>
        <v>14</v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24.65" customHeight="1">
      <c r="A56" t="s" s="60">
        <v>97</v>
      </c>
      <c r="B56" s="59">
        <v>69</v>
      </c>
      <c r="C56" s="2"/>
      <c r="D56" t="s" s="65">
        <f>IF(A56&lt;&gt;"","Planned","")</f>
        <v>14</v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24.65" customHeight="1">
      <c r="A57" t="s" s="60">
        <v>98</v>
      </c>
      <c r="B57" s="59">
        <v>70</v>
      </c>
      <c r="C57" s="2"/>
      <c r="D57" t="s" s="65">
        <f>IF(A57&lt;&gt;"","Planned","")</f>
        <v>14</v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24.65" customHeight="1">
      <c r="A58" t="s" s="60">
        <v>99</v>
      </c>
      <c r="B58" s="59">
        <v>71</v>
      </c>
      <c r="C58" s="2"/>
      <c r="D58" t="s" s="65">
        <f>IF(A58&lt;&gt;"","Planned","")</f>
        <v>14</v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24.65" customHeight="1">
      <c r="A59" t="s" s="60">
        <v>100</v>
      </c>
      <c r="B59" s="59">
        <v>72</v>
      </c>
      <c r="C59" s="2"/>
      <c r="D59" t="s" s="65">
        <f>IF(A59&lt;&gt;"","Planned","")</f>
        <v>14</v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24.65" customHeight="1">
      <c r="A60" t="s" s="60">
        <v>101</v>
      </c>
      <c r="B60" s="59">
        <v>73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24.65" customHeight="1">
      <c r="A61" t="s" s="60">
        <v>102</v>
      </c>
      <c r="B61" s="59">
        <v>74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24.65" customHeight="1">
      <c r="A62" t="s" s="60">
        <v>103</v>
      </c>
      <c r="B62" s="59">
        <v>75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3.65" customHeight="1">
      <c r="A63" t="s" s="60">
        <v>104</v>
      </c>
      <c r="B63" s="59">
        <v>76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24.65" customHeight="1">
      <c r="A64" t="s" s="60">
        <v>105</v>
      </c>
      <c r="B64" s="59">
        <v>77</v>
      </c>
      <c r="C64" s="2"/>
      <c r="D64" t="s" s="65">
        <f>IF(A64&lt;&gt;"","Planned","")</f>
        <v>14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10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38.5" style="164" customWidth="1"/>
    <col min="2" max="2" width="8.5" style="164" customWidth="1"/>
    <col min="3" max="3" width="13.6719" style="164" customWidth="1"/>
    <col min="4" max="4" width="11.5" style="164" customWidth="1"/>
    <col min="5" max="5" width="6.5" style="164" customWidth="1"/>
    <col min="6" max="6" width="4.5" style="164" customWidth="1"/>
    <col min="7" max="7" width="4.5" style="164" customWidth="1"/>
    <col min="8" max="8" width="4.5" style="164" customWidth="1"/>
    <col min="9" max="9" width="4.5" style="164" customWidth="1"/>
    <col min="10" max="10" width="4.5" style="164" customWidth="1"/>
    <col min="11" max="11" width="4.5" style="164" customWidth="1"/>
    <col min="12" max="12" width="4.5" style="164" customWidth="1"/>
    <col min="13" max="13" width="4.5" style="164" customWidth="1"/>
    <col min="14" max="14" width="4.5" style="164" customWidth="1"/>
    <col min="15" max="15" width="4.5" style="164" customWidth="1"/>
    <col min="16" max="16" width="4.5" style="164" customWidth="1"/>
    <col min="17" max="17" width="4.5" style="164" customWidth="1"/>
    <col min="18" max="18" width="4.5" style="164" customWidth="1"/>
    <col min="19" max="19" width="4.5" style="164" customWidth="1"/>
    <col min="20" max="20" width="4.5" style="164" customWidth="1"/>
    <col min="21" max="21" width="4.5" style="164" customWidth="1"/>
    <col min="22" max="22" width="4.5" style="164" customWidth="1"/>
    <col min="23" max="23" width="4.5" style="164" customWidth="1"/>
    <col min="24" max="24" width="4.5" style="164" customWidth="1"/>
    <col min="25" max="25" width="4.5" style="164" customWidth="1"/>
    <col min="26" max="26" width="4.5" style="164" customWidth="1"/>
    <col min="27" max="27" width="4.5" style="164" customWidth="1"/>
    <col min="28" max="28" width="4.5" style="164" customWidth="1"/>
    <col min="29" max="29" width="4.5" style="164" customWidth="1"/>
    <col min="30" max="30" width="4.5" style="164" customWidth="1"/>
    <col min="31" max="31" width="8.85156" style="164" customWidth="1"/>
    <col min="32" max="256" width="10.8516" style="164" customWidth="1"/>
  </cols>
  <sheetData>
    <row r="1" ht="17" customHeight="1">
      <c r="A1" s="141">
        <v>1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185</v>
      </c>
      <c r="B9" s="144">
        <v>2</v>
      </c>
      <c r="C9" s="145"/>
      <c r="D9" s="146"/>
      <c r="E9" t="s" s="147">
        <v>157</v>
      </c>
      <c r="F9" t="s" s="147">
        <v>186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0</v>
      </c>
      <c r="F10" s="150">
        <f>IF(AND(SUM(OFFSET(F14,1,0,$B$11,1))=0),0,SUM(OFFSET(F14,1,0,$B$11,1)))</f>
        <v>0</v>
      </c>
      <c r="G10" t="s" s="151">
        <f>IF(AND(SUM(OFFSET(G14,1,0,$B$11,1))=0),"",SUM(OFFSET(G14,1,0,$B$11,1)))</f>
      </c>
      <c r="H10" t="s" s="151">
        <f>IF(AND(SUM(OFFSET(H14,1,0,$B$11,1))=0),"",SUM(OFFSET(H14,1,0,$B$11,1)))</f>
      </c>
      <c r="I10" t="s" s="151">
        <f>IF(AND(SUM(OFFSET(I14,1,0,$B$11,1))=0),"",SUM(OFFSET(I14,1,0,$B$11,1)))</f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1</v>
      </c>
      <c r="C11" t="s" s="137">
        <v>162</v>
      </c>
      <c r="D11" s="152">
        <f>IF(COUNTIF(F10:AD10,"&gt;0")=0,1,COUNTIF(F10:AD10,"&gt;0"))</f>
        <v>1</v>
      </c>
      <c r="E11" s="2"/>
      <c r="F11" s="66">
        <f>IF(F14="","",$E10-$E10/($B9-1)*(F14-1))</f>
        <v>0</v>
      </c>
      <c r="G11" s="66">
        <f>IF(G14="","",$E$10-$E$10/($B$9)*(G14-1))</f>
        <v>0</v>
      </c>
      <c r="H11" t="s" s="65">
        <f>IF(H14="","",$E$10-$E$10/($B$9)*(H14-1))</f>
      </c>
      <c r="I11" t="s" s="65">
        <f>IF(I14="","",$E$10-$E$10/($B$9)*(I14-1))</f>
      </c>
      <c r="J11" t="s" s="65">
        <f>IF(J14="","",$E$10-$E$10/($B$9)*(J14-1))</f>
      </c>
      <c r="K11" t="s" s="65">
        <f>IF(K14="","",$E$10-$E$10/($B$9)*(K14-1))</f>
      </c>
      <c r="L11" t="s" s="65">
        <f>IF(L14="","",$E$10-$E$10/($B$9)*(L14-1))</f>
      </c>
      <c r="M11" t="s" s="65">
        <f>IF(M14="","",$E$10-$E$10/($B$9)*(M14-1))</f>
      </c>
      <c r="N11" t="s" s="65">
        <f>IF(N14="","",$E$10-$E$10/($B$9)*(N14-1))</f>
      </c>
      <c r="O11" t="s" s="65">
        <f>IF(O14="","",$E$10-$E$10/($B$9)*(O14-1))</f>
      </c>
      <c r="P11" t="s" s="65">
        <f>IF(P14="","",$E$10-$E$10/($B$9)*(P14-1))</f>
      </c>
      <c r="Q11" t="s" s="65">
        <f>IF(Q14="","",$E$10-$E$10/($B$9)*(Q14-1))</f>
      </c>
      <c r="R11" t="s" s="65">
        <f>IF(R14="","",$E$10-$E$10/($B$9)*(R14-1))</f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1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t="s" s="156">
        <f>IF($B$9&gt;G14,G14+1,"")</f>
      </c>
      <c r="I14" t="s" s="156">
        <f>IF($B$9&gt;H14,H14+1,"")</f>
      </c>
      <c r="J14" t="s" s="156">
        <f>IF($B$9&gt;I14,I14+1,"")</f>
      </c>
      <c r="K14" t="s" s="156">
        <f>IF($B$9&gt;J14,J14+1,"")</f>
      </c>
      <c r="L14" t="s" s="156">
        <f>IF($B$9&gt;K14,K14+1,"")</f>
      </c>
      <c r="M14" t="s" s="156">
        <f>IF($B$9&gt;L14,L14+1,"")</f>
      </c>
      <c r="N14" t="s" s="156">
        <f>IF($B$9&gt;M14,M14+1,"")</f>
      </c>
      <c r="O14" t="s" s="156">
        <f>IF($B$9&gt;N14,N14+1,"")</f>
      </c>
      <c r="P14" t="s" s="156">
        <f>IF($B$9&gt;O14,O14+1,"")</f>
      </c>
      <c r="Q14" t="s" s="156">
        <f>IF($B$9&gt;P14,P14+1,"")</f>
      </c>
      <c r="R14" t="s" s="156">
        <f>IF($B$9&gt;Q14,Q14+1,"")</f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2" customHeight="1">
      <c r="A15" s="73"/>
      <c r="B15" s="73"/>
      <c r="C15" s="73"/>
      <c r="D15" t="s" s="137">
        <f>IF(A15&lt;&gt;"","Planned","")</f>
      </c>
      <c r="E15" s="73"/>
      <c r="F15" t="s" s="137">
        <f>IF(OR(F$14="",$E15=""),"",E15)</f>
      </c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2" customHeight="1">
      <c r="A16" s="2"/>
      <c r="B16" s="2"/>
      <c r="C16" s="2"/>
      <c r="D16" t="s" s="65">
        <f>IF(A16&lt;&gt;"","Planned","")</f>
      </c>
      <c r="E16" s="2"/>
      <c r="F16" t="s" s="65">
        <f>IF(OR(F$14="",$E16=""),"",E16)</f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t="s" s="65">
        <f>IF(OR(AC$14="",$E16=""),"",AB16)</f>
      </c>
      <c r="AD16" t="s" s="65">
        <f>IF(OR(AD$14="",$E16=""),"",AC16)</f>
      </c>
      <c r="AE16" s="2"/>
    </row>
    <row r="17" ht="12" customHeight="1">
      <c r="A17" s="2"/>
      <c r="B17" s="2"/>
      <c r="C17" s="2"/>
      <c r="D17" t="s" s="65">
        <f>IF(A17&lt;&gt;"","Planned","")</f>
      </c>
      <c r="E17" s="2"/>
      <c r="F17" t="s" s="65">
        <f>IF(OR(F$14="",$E17=""),"",E17)</f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t="s" s="65">
        <f>IF(OR(AC$14="",$E17=""),"",AB17)</f>
      </c>
      <c r="AD17" t="s" s="65">
        <f>IF(OR(AD$14="",$E17=""),"",AC17)</f>
      </c>
      <c r="AE17" s="2"/>
    </row>
    <row r="18" ht="12" customHeight="1">
      <c r="A18" s="2"/>
      <c r="B18" s="2"/>
      <c r="C18" s="2"/>
      <c r="D18" t="s" s="65">
        <f>IF(A18&lt;&gt;"","Planned","")</f>
      </c>
      <c r="E18" s="2"/>
      <c r="F18" t="s" s="65">
        <f>IF(OR(F$14="",$E18=""),"",E18)</f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t="s" s="65">
        <f>IF(OR(AC$14="",$E18=""),"",AB18)</f>
      </c>
      <c r="AD18" t="s" s="65">
        <f>IF(OR(AD$14="",$E18=""),"",AC18)</f>
      </c>
      <c r="AE18" s="2"/>
    </row>
    <row r="19" ht="12" customHeight="1">
      <c r="A19" s="2"/>
      <c r="B19" s="2"/>
      <c r="C19" s="2"/>
      <c r="D19" t="s" s="65">
        <f>IF(A19&lt;&gt;"","Planned","")</f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12" customHeight="1">
      <c r="A20" s="2"/>
      <c r="B20" s="2"/>
      <c r="C20" s="2"/>
      <c r="D20" t="s" s="65">
        <f>IF(A20&lt;&gt;"","Planned","")</f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12" customHeight="1">
      <c r="A21" s="2"/>
      <c r="B21" s="2"/>
      <c r="C21" s="2"/>
      <c r="D21" t="s" s="65">
        <f>IF(A21&lt;&gt;"","Planned","")</f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2" customHeight="1">
      <c r="A22" s="2"/>
      <c r="B22" s="2"/>
      <c r="C22" s="2"/>
      <c r="D22" t="s" s="65">
        <f>IF(A22&lt;&gt;"","Planned","")</f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12" customHeight="1">
      <c r="A23" s="2"/>
      <c r="B23" s="2"/>
      <c r="C23" s="2"/>
      <c r="D23" t="s" s="65">
        <f>IF(A23&lt;&gt;"","Planned","")</f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12" customHeight="1">
      <c r="A24" s="2"/>
      <c r="B24" s="2"/>
      <c r="C24" s="2"/>
      <c r="D24" t="s" s="65">
        <f>IF(A24&lt;&gt;"","Planned","")</f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2" customHeight="1">
      <c r="A25" s="2"/>
      <c r="B25" s="2"/>
      <c r="C25" s="2"/>
      <c r="D25" t="s" s="65">
        <f>IF(A25&lt;&gt;"","Planned","")</f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12" customHeight="1">
      <c r="A26" s="2"/>
      <c r="B26" s="2"/>
      <c r="C26" s="2"/>
      <c r="D26" t="s" s="65">
        <f>IF(A26&lt;&gt;"","Planned","")</f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12" customHeight="1">
      <c r="A27" s="2"/>
      <c r="B27" s="2"/>
      <c r="C27" s="2"/>
      <c r="D27" t="s" s="65">
        <f>IF(A27&lt;&gt;"","Planned","")</f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12" customHeight="1">
      <c r="A28" s="2"/>
      <c r="B28" s="2"/>
      <c r="C28" s="2"/>
      <c r="D28" t="s" s="65">
        <f>IF(A28&lt;&gt;"","Planned","")</f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2" customHeight="1">
      <c r="A29" s="2"/>
      <c r="B29" s="2"/>
      <c r="C29" s="2"/>
      <c r="D29" t="s" s="65">
        <f>IF(A29&lt;&gt;"","Planned","")</f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2" customHeight="1">
      <c r="A30" s="2"/>
      <c r="B30" s="2"/>
      <c r="C30" s="2"/>
      <c r="D30" t="s" s="65">
        <f>IF(A30&lt;&gt;"","Planned","")</f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12" customHeight="1">
      <c r="A31" s="2"/>
      <c r="B31" s="2"/>
      <c r="C31" s="2"/>
      <c r="D31" t="s" s="65">
        <f>IF(A31&lt;&gt;"","Planned","")</f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12" customHeight="1">
      <c r="A32" s="2"/>
      <c r="B32" s="2"/>
      <c r="C32" s="2"/>
      <c r="D32" t="s" s="65">
        <f>IF(A32&lt;&gt;"","Planned","")</f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2" customHeight="1">
      <c r="A33" s="2"/>
      <c r="B33" s="2"/>
      <c r="C33" s="2"/>
      <c r="D33" t="s" s="65">
        <f>IF(A33&lt;&gt;"","Planned","")</f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2" customHeight="1">
      <c r="A34" s="2"/>
      <c r="B34" s="2"/>
      <c r="C34" s="2"/>
      <c r="D34" t="s" s="65">
        <f>IF(A34&lt;&gt;"","Planned","")</f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s="2"/>
      <c r="B35" s="2"/>
      <c r="C35" s="2"/>
      <c r="D35" t="s" s="65">
        <f>IF(A35&lt;&gt;"","Planned","")</f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2" customHeight="1">
      <c r="A36" s="2"/>
      <c r="B36" s="2"/>
      <c r="C36" s="2"/>
      <c r="D36" t="s" s="65">
        <f>IF(A36&lt;&gt;"","Planned","")</f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2" customHeight="1">
      <c r="A37" s="2"/>
      <c r="B37" s="2"/>
      <c r="C37" s="2"/>
      <c r="D37" t="s" s="65">
        <f>IF(A37&lt;&gt;"","Planned","")</f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12" customHeight="1">
      <c r="A38" s="2"/>
      <c r="B38" s="2"/>
      <c r="C38" s="2"/>
      <c r="D38" t="s" s="65">
        <f>IF(A38&lt;&gt;"","Planned","")</f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2" customHeight="1">
      <c r="A39" s="2"/>
      <c r="B39" s="2"/>
      <c r="C39" s="2"/>
      <c r="D39" t="s" s="65">
        <f>IF(A39&lt;&gt;"","Planned","")</f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12" customHeight="1">
      <c r="A40" s="2"/>
      <c r="B40" s="2"/>
      <c r="C40" s="2"/>
      <c r="D40" t="s" s="65">
        <f>IF(A40&lt;&gt;"","Planned","")</f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12" customHeight="1">
      <c r="A41" s="2"/>
      <c r="B41" s="2"/>
      <c r="C41" s="2"/>
      <c r="D41" t="s" s="65">
        <f>IF(A41&lt;&gt;"","Planned","")</f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2" customHeight="1">
      <c r="A42" s="2"/>
      <c r="B42" s="2"/>
      <c r="C42" s="2"/>
      <c r="D42" t="s" s="65">
        <f>IF(A42&lt;&gt;"","Planned","")</f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12" customHeight="1">
      <c r="A43" s="2"/>
      <c r="B43" s="2"/>
      <c r="C43" s="2"/>
      <c r="D43" t="s" s="65">
        <f>IF(A43&lt;&gt;"","Planned","")</f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2" customHeight="1">
      <c r="A44" s="2"/>
      <c r="B44" s="2"/>
      <c r="C44" s="2"/>
      <c r="D44" t="s" s="65">
        <f>IF(A44&lt;&gt;"","Planned","")</f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2" customHeight="1">
      <c r="A45" s="2"/>
      <c r="B45" s="2"/>
      <c r="C45" s="2"/>
      <c r="D45" t="s" s="65">
        <f>IF(A45&lt;&gt;"","Planned","")</f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2" customHeight="1">
      <c r="A46" s="2"/>
      <c r="B46" s="2"/>
      <c r="C46" s="2"/>
      <c r="D46" t="s" s="65">
        <f>IF(A46&lt;&gt;"","Planned","")</f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12" customHeight="1">
      <c r="A47" s="2"/>
      <c r="B47" s="2"/>
      <c r="C47" s="2"/>
      <c r="D47" t="s" s="65">
        <f>IF(A47&lt;&gt;"","Planned","")</f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12" customHeight="1">
      <c r="A48" s="2"/>
      <c r="B48" s="2"/>
      <c r="C48" s="2"/>
      <c r="D48" t="s" s="65">
        <f>IF(A48&lt;&gt;"","Planned","")</f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2" customHeight="1">
      <c r="A49" s="2"/>
      <c r="B49" s="2"/>
      <c r="C49" s="2"/>
      <c r="D49" t="s" s="65">
        <f>IF(A49&lt;&gt;"","Planned","")</f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2" customHeight="1">
      <c r="A50" s="2"/>
      <c r="B50" s="2"/>
      <c r="C50" s="2"/>
      <c r="D50" t="s" s="65">
        <f>IF(A50&lt;&gt;"","Planned","")</f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12" customHeight="1">
      <c r="A51" s="2"/>
      <c r="B51" s="2"/>
      <c r="C51" s="2"/>
      <c r="D51" t="s" s="65">
        <f>IF(A51&lt;&gt;"","Planned","")</f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2" customHeight="1">
      <c r="A52" s="2"/>
      <c r="B52" s="2"/>
      <c r="C52" s="2"/>
      <c r="D52" t="s" s="65">
        <f>IF(A52&lt;&gt;"","Planned","")</f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2" customHeight="1">
      <c r="A53" s="2"/>
      <c r="B53" s="2"/>
      <c r="C53" s="2"/>
      <c r="D53" t="s" s="65">
        <f>IF(A53&lt;&gt;"","Planned","")</f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2" customHeight="1">
      <c r="A54" s="2"/>
      <c r="B54" s="2"/>
      <c r="C54" s="2"/>
      <c r="D54" t="s" s="65">
        <f>IF(A54&lt;&gt;"","Planned","")</f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12" customHeight="1">
      <c r="A55" s="2"/>
      <c r="B55" s="2"/>
      <c r="C55" s="2"/>
      <c r="D55" t="s" s="65">
        <f>IF(A55&lt;&gt;"","Planned","")</f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12" customHeight="1">
      <c r="A56" s="2"/>
      <c r="B56" s="2"/>
      <c r="C56" s="2"/>
      <c r="D56" t="s" s="65">
        <f>IF(A56&lt;&gt;"","Planned","")</f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12" customHeight="1">
      <c r="A57" s="2"/>
      <c r="B57" s="2"/>
      <c r="C57" s="2"/>
      <c r="D57" t="s" s="65">
        <f>IF(A57&lt;&gt;"","Planned","")</f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12" customHeight="1">
      <c r="A58" s="2"/>
      <c r="B58" s="2"/>
      <c r="C58" s="2"/>
      <c r="D58" t="s" s="65">
        <f>IF(A58&lt;&gt;"","Planned","")</f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12" customHeight="1">
      <c r="A59" s="2"/>
      <c r="B59" s="2"/>
      <c r="C59" s="2"/>
      <c r="D59" t="s" s="65">
        <f>IF(A59&lt;&gt;"","Planned","")</f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2" customHeight="1">
      <c r="A64" s="2"/>
      <c r="B64" s="2"/>
      <c r="C64" s="2"/>
      <c r="D64" t="s" s="65">
        <f>IF(A64&lt;&gt;"","Planned","")</f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11.xml><?xml version="1.0" encoding="utf-8"?>
<worksheet xmlns:r="http://schemas.openxmlformats.org/officeDocument/2006/relationships" xmlns="http://schemas.openxmlformats.org/spreadsheetml/2006/main">
  <dimension ref="A1:AE242"/>
  <sheetViews>
    <sheetView workbookViewId="0" showGridLines="0" defaultGridColor="1"/>
  </sheetViews>
  <sheetFormatPr defaultColWidth="10.8333" defaultRowHeight="12" customHeight="1" outlineLevelRow="0" outlineLevelCol="0"/>
  <cols>
    <col min="1" max="1" width="38.5" style="165" customWidth="1"/>
    <col min="2" max="2" width="8.5" style="165" customWidth="1"/>
    <col min="3" max="3" width="13.6719" style="165" customWidth="1"/>
    <col min="4" max="4" width="11.5" style="165" customWidth="1"/>
    <col min="5" max="5" width="6.5" style="165" customWidth="1"/>
    <col min="6" max="6" width="4.5" style="165" customWidth="1"/>
    <col min="7" max="7" width="4.5" style="165" customWidth="1"/>
    <col min="8" max="8" width="4.5" style="165" customWidth="1"/>
    <col min="9" max="9" width="4.5" style="165" customWidth="1"/>
    <col min="10" max="10" width="4.5" style="165" customWidth="1"/>
    <col min="11" max="11" width="4.5" style="165" customWidth="1"/>
    <col min="12" max="12" width="4.5" style="165" customWidth="1"/>
    <col min="13" max="13" width="4.5" style="165" customWidth="1"/>
    <col min="14" max="14" width="4.5" style="165" customWidth="1"/>
    <col min="15" max="15" width="4.5" style="165" customWidth="1"/>
    <col min="16" max="16" width="4.5" style="165" customWidth="1"/>
    <col min="17" max="17" width="4.5" style="165" customWidth="1"/>
    <col min="18" max="18" width="4.5" style="165" customWidth="1"/>
    <col min="19" max="19" width="4.5" style="165" customWidth="1"/>
    <col min="20" max="20" width="4.5" style="165" customWidth="1"/>
    <col min="21" max="21" width="4.5" style="165" customWidth="1"/>
    <col min="22" max="22" width="4.5" style="165" customWidth="1"/>
    <col min="23" max="23" width="4.5" style="165" customWidth="1"/>
    <col min="24" max="24" width="4.5" style="165" customWidth="1"/>
    <col min="25" max="25" width="4.5" style="165" customWidth="1"/>
    <col min="26" max="26" width="4.5" style="165" customWidth="1"/>
    <col min="27" max="27" width="4.5" style="165" customWidth="1"/>
    <col min="28" max="28" width="4.5" style="165" customWidth="1"/>
    <col min="29" max="29" width="4.5" style="165" customWidth="1"/>
    <col min="30" max="30" width="4.5" style="165" customWidth="1"/>
    <col min="31" max="31" width="8.85156" style="165" customWidth="1"/>
    <col min="32" max="256" width="10.8516" style="165" customWidth="1"/>
  </cols>
  <sheetData>
    <row r="1" ht="17" customHeight="1">
      <c r="A1" s="141">
        <v>1</v>
      </c>
      <c r="B1" s="14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ht="12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ht="12" customHeight="1">
      <c r="A8" s="64"/>
      <c r="B8" s="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2"/>
    </row>
    <row r="9" ht="12" customHeight="1">
      <c r="A9" t="s" s="143">
        <v>185</v>
      </c>
      <c r="B9" s="144">
        <v>2</v>
      </c>
      <c r="C9" s="145"/>
      <c r="D9" s="146"/>
      <c r="E9" t="s" s="147">
        <v>157</v>
      </c>
      <c r="F9" t="s" s="147">
        <v>186</v>
      </c>
      <c r="G9" s="145"/>
      <c r="H9" s="145"/>
      <c r="I9" s="145"/>
      <c r="J9" s="145"/>
      <c r="K9" s="145"/>
      <c r="L9" s="145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69"/>
    </row>
    <row r="10" ht="12" customHeight="1">
      <c r="A10" t="s" s="143">
        <v>159</v>
      </c>
      <c r="B10" s="148">
        <v>5</v>
      </c>
      <c r="C10" t="s" s="147">
        <v>3</v>
      </c>
      <c r="D10" t="s" s="147">
        <v>160</v>
      </c>
      <c r="E10" s="149">
        <f>SUM(OFFSET(E14,1,0,$B$11,1))</f>
        <v>0</v>
      </c>
      <c r="F10" s="150">
        <f>IF(AND(SUM(OFFSET(F14,1,0,$B$11,1))=0),0,SUM(OFFSET(F14,1,0,$B$11,1)))</f>
        <v>0</v>
      </c>
      <c r="G10" t="s" s="151">
        <f>IF(AND(SUM(OFFSET(G14,1,0,$B$11,1))=0),"",SUM(OFFSET(G14,1,0,$B$11,1)))</f>
      </c>
      <c r="H10" t="s" s="151">
        <f>IF(AND(SUM(OFFSET(H14,1,0,$B$11,1))=0),"",SUM(OFFSET(H14,1,0,$B$11,1)))</f>
      </c>
      <c r="I10" t="s" s="151">
        <f>IF(AND(SUM(OFFSET(I14,1,0,$B$11,1))=0),"",SUM(OFFSET(I14,1,0,$B$11,1)))</f>
      </c>
      <c r="J10" t="s" s="151">
        <f>IF(AND(SUM(OFFSET(J14,1,0,$B$11,1))=0),"",SUM(OFFSET(J14,1,0,$B$11,1)))</f>
      </c>
      <c r="K10" t="s" s="151">
        <f>IF(AND(SUM(OFFSET(K14,1,0,$B$11,1))=0),"",SUM(OFFSET(K14,1,0,$B$11,1)))</f>
      </c>
      <c r="L10" t="s" s="151">
        <f>IF(AND(SUM(OFFSET(L14,1,0,$B$11,1))=0),"",SUM(OFFSET(L14,1,0,$B$11,1)))</f>
      </c>
      <c r="M10" t="s" s="151">
        <f>IF(AND(SUM(OFFSET(M14,1,0,$B$11,1))=0),"",SUM(OFFSET(M14,1,0,$B$11,1)))</f>
      </c>
      <c r="N10" t="s" s="151">
        <f>IF(AND(SUM(OFFSET(N14,1,0,$B$11,1))=0),"",SUM(OFFSET(N14,1,0,$B$11,1)))</f>
      </c>
      <c r="O10" t="s" s="151">
        <f>IF(AND(SUM(OFFSET(O14,1,0,$B$11,1))=0),"",SUM(OFFSET(O14,1,0,$B$11,1)))</f>
      </c>
      <c r="P10" t="s" s="151">
        <f>IF(AND(SUM(OFFSET(P14,1,0,$B$11,1))=0),"",SUM(OFFSET(P14,1,0,$B$11,1)))</f>
      </c>
      <c r="Q10" t="s" s="151">
        <f>IF(AND(SUM(OFFSET(Q14,1,0,$B$11,1))=0),"",SUM(OFFSET(Q14,1,0,$B$11,1)))</f>
      </c>
      <c r="R10" t="s" s="151">
        <f>IF(AND(SUM(OFFSET(R14,1,0,$B$11,1))=0),"",SUM(OFFSET(R14,1,0,$B$11,1)))</f>
      </c>
      <c r="S10" t="s" s="151">
        <f>IF(AND(SUM(OFFSET(S14,1,0,$B$11,1))=0),"",SUM(OFFSET(S14,1,0,$B$11,1)))</f>
      </c>
      <c r="T10" t="s" s="151">
        <f>IF(AND(SUM(OFFSET(T14,1,0,$B$11,1))=0),"",SUM(OFFSET(T14,1,0,$B$11,1)))</f>
      </c>
      <c r="U10" t="s" s="151">
        <f>IF(AND(SUM(OFFSET(U14,1,0,$B$11,1))=0),"",SUM(OFFSET(U14,1,0,$B$11,1)))</f>
      </c>
      <c r="V10" t="s" s="151">
        <f>IF(AND(SUM(OFFSET(V14,1,0,$B$11,1))=0),"",SUM(OFFSET(V14,1,0,$B$11,1)))</f>
      </c>
      <c r="W10" t="s" s="151">
        <f>IF(AND(SUM(OFFSET(W14,1,0,$B$11,1))=0),"",SUM(OFFSET(W14,1,0,$B$11,1)))</f>
      </c>
      <c r="X10" t="s" s="151">
        <f>IF(AND(SUM(OFFSET(X14,1,0,$B$11,1))=0),"",SUM(OFFSET(X14,1,0,$B$11,1)))</f>
      </c>
      <c r="Y10" t="s" s="151">
        <f>IF(AND(SUM(OFFSET(Y14,1,0,$B$11,1))=0),"",SUM(OFFSET(Y14,1,0,$B$11,1)))</f>
      </c>
      <c r="Z10" t="s" s="151">
        <f>IF(AND(SUM(OFFSET(Z14,1,0,$B$11,1))=0),"",SUM(OFFSET(Z14,1,0,$B$11,1)))</f>
      </c>
      <c r="AA10" t="s" s="151">
        <f>IF(AND(SUM(OFFSET(AA14,1,0,$B$11,1))=0),"",SUM(OFFSET(AA14,1,0,$B$11,1)))</f>
      </c>
      <c r="AB10" t="s" s="151">
        <f>IF(AND(SUM(OFFSET(AB14,1,0,$B$11,1))=0),"",SUM(OFFSET(AB14,1,0,$B$11,1)))</f>
      </c>
      <c r="AC10" t="s" s="151">
        <f>IF(AND(SUM(OFFSET(AC14,1,0,$B$11,1))=0),"",SUM(OFFSET(AC14,1,0,$B$11,1)))</f>
      </c>
      <c r="AD10" t="s" s="151">
        <f>IF(AND(SUM(OFFSET(AD14,1,0,$B$11,1))=0),"",SUM(OFFSET(AD14,1,0,$B$11,1)))</f>
      </c>
      <c r="AE10" s="2"/>
    </row>
    <row r="11" ht="12" customHeight="1" hidden="1">
      <c r="A11" t="s" s="137">
        <v>161</v>
      </c>
      <c r="B11" s="66">
        <f>IF(COUNTA(A15:A242)=0,1,COUNTA(A15:A242))</f>
        <v>1</v>
      </c>
      <c r="C11" t="s" s="137">
        <v>162</v>
      </c>
      <c r="D11" s="152">
        <f>IF(COUNTIF(F10:AD10,"&gt;0")=0,1,COUNTIF(F10:AD10,"&gt;0"))</f>
        <v>1</v>
      </c>
      <c r="E11" s="2"/>
      <c r="F11" s="66">
        <f>IF(F14="","",$E10-$E10/($B9-1)*(F14-1))</f>
        <v>0</v>
      </c>
      <c r="G11" s="66">
        <f>IF(G14="","",$E$10-$E$10/($B$9)*(G14-1))</f>
        <v>0</v>
      </c>
      <c r="H11" t="s" s="65">
        <f>IF(H14="","",$E$10-$E$10/($B$9)*(H14-1))</f>
      </c>
      <c r="I11" t="s" s="65">
        <f>IF(I14="","",$E$10-$E$10/($B$9)*(I14-1))</f>
      </c>
      <c r="J11" t="s" s="65">
        <f>IF(J14="","",$E$10-$E$10/($B$9)*(J14-1))</f>
      </c>
      <c r="K11" t="s" s="65">
        <f>IF(K14="","",$E$10-$E$10/($B$9)*(K14-1))</f>
      </c>
      <c r="L11" t="s" s="65">
        <f>IF(L14="","",$E$10-$E$10/($B$9)*(L14-1))</f>
      </c>
      <c r="M11" t="s" s="65">
        <f>IF(M14="","",$E$10-$E$10/($B$9)*(M14-1))</f>
      </c>
      <c r="N11" t="s" s="65">
        <f>IF(N14="","",$E$10-$E$10/($B$9)*(N14-1))</f>
      </c>
      <c r="O11" t="s" s="65">
        <f>IF(O14="","",$E$10-$E$10/($B$9)*(O14-1))</f>
      </c>
      <c r="P11" t="s" s="65">
        <f>IF(P14="","",$E$10-$E$10/($B$9)*(P14-1))</f>
      </c>
      <c r="Q11" t="s" s="65">
        <f>IF(Q14="","",$E$10-$E$10/($B$9)*(Q14-1))</f>
      </c>
      <c r="R11" t="s" s="65">
        <f>IF(R14="","",$E$10-$E$10/($B$9)*(R14-1))</f>
      </c>
      <c r="S11" t="s" s="65">
        <f>IF(S14="","",$E$10-$E$10/($B$9)*(S14-1))</f>
      </c>
      <c r="T11" t="s" s="65">
        <f>IF(T14="","",$E$10-$E$10/($B$9)*(T14-1))</f>
      </c>
      <c r="U11" t="s" s="65">
        <f>IF(U14="","",$E$10-$E$10/($B$9)*(U14-1))</f>
      </c>
      <c r="V11" t="s" s="65">
        <f>IF(V14="","",$E$10-$E$10/($B$9)*(V14-1))</f>
      </c>
      <c r="W11" t="s" s="65">
        <f>IF(W14="","",$E$10-$E$10/($B$9)*(W14-1))</f>
      </c>
      <c r="X11" t="s" s="65">
        <f>IF(X14="","",$E$10-$E$10/($B$9)*(X14-1))</f>
      </c>
      <c r="Y11" t="s" s="65">
        <f>IF(Y14="","",$E$10-$E$10/($B$9)*(Y14-1))</f>
      </c>
      <c r="Z11" t="s" s="65">
        <f>IF(Z14="","",$E$10-$E$10/($B$9)*(Z14-1))</f>
      </c>
      <c r="AA11" t="s" s="65">
        <f>IF(AA14="","",$E$10-$E$10/($B$9)*(AA14-1))</f>
      </c>
      <c r="AB11" t="s" s="65">
        <f>IF(AB14="","",$E$10-$E$10/($B$9)*(AB14-1))</f>
      </c>
      <c r="AC11" t="s" s="65">
        <f>IF(AC14="","",$E$10-$E$10/($B$9)*(AC14-1))</f>
      </c>
      <c r="AD11" t="s" s="65">
        <f>IF(AD14="","",$E$10-$E$10/($B$9)*(AD14-1))</f>
      </c>
      <c r="AE11" s="2"/>
    </row>
    <row r="12" ht="12" customHeight="1" hidden="1">
      <c r="A12" t="s" s="77">
        <v>163</v>
      </c>
      <c r="B12" s="2"/>
      <c r="C12" t="s" s="65">
        <v>127</v>
      </c>
      <c r="D12" s="107"/>
      <c r="E12" s="2"/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2"/>
    </row>
    <row r="13" ht="12" customHeight="1" hidden="1">
      <c r="A13" t="s" s="153">
        <v>164</v>
      </c>
      <c r="B13" s="64"/>
      <c r="C13" t="s" s="154">
        <v>165</v>
      </c>
      <c r="D13" s="155">
        <f>IF($D$11&gt;B10,B10,$D$11)</f>
        <v>1</v>
      </c>
      <c r="E13" s="64"/>
      <c r="F13" s="72">
        <f>IF($D$11&gt;E13,E13+1,"")</f>
        <v>1</v>
      </c>
      <c r="G13" s="72">
        <v>2</v>
      </c>
      <c r="H13" s="72">
        <v>3</v>
      </c>
      <c r="I13" s="72">
        <v>4</v>
      </c>
      <c r="J13" s="72">
        <v>5</v>
      </c>
      <c r="K13" s="72">
        <v>6</v>
      </c>
      <c r="L13" s="72">
        <v>7</v>
      </c>
      <c r="M13" s="72">
        <v>8</v>
      </c>
      <c r="N13" s="72">
        <v>9</v>
      </c>
      <c r="O13" s="72">
        <v>10</v>
      </c>
      <c r="P13" s="72">
        <v>11</v>
      </c>
      <c r="Q13" s="72">
        <v>12</v>
      </c>
      <c r="R13" s="72">
        <v>13</v>
      </c>
      <c r="S13" s="72">
        <v>14</v>
      </c>
      <c r="T13" s="72">
        <v>15</v>
      </c>
      <c r="U13" s="72">
        <v>16</v>
      </c>
      <c r="V13" s="72">
        <v>17</v>
      </c>
      <c r="W13" s="72">
        <v>18</v>
      </c>
      <c r="X13" s="72">
        <v>19</v>
      </c>
      <c r="Y13" s="72">
        <v>20</v>
      </c>
      <c r="Z13" s="72">
        <v>21</v>
      </c>
      <c r="AA13" s="72">
        <v>22</v>
      </c>
      <c r="AB13" s="72">
        <v>23</v>
      </c>
      <c r="AC13" s="72">
        <v>24</v>
      </c>
      <c r="AD13" s="72">
        <v>25</v>
      </c>
      <c r="AE13" s="2"/>
    </row>
    <row r="14" ht="12" customHeight="1">
      <c r="A14" t="s" s="143">
        <v>166</v>
      </c>
      <c r="B14" t="s" s="156">
        <v>22</v>
      </c>
      <c r="C14" t="s" s="147">
        <v>167</v>
      </c>
      <c r="D14" t="s" s="147">
        <v>6</v>
      </c>
      <c r="E14" t="s" s="156">
        <v>168</v>
      </c>
      <c r="F14" s="157">
        <v>1</v>
      </c>
      <c r="G14" s="157">
        <f>IF($B$9&gt;F14,F14+1,"")</f>
        <v>2</v>
      </c>
      <c r="H14" t="s" s="156">
        <f>IF($B$9&gt;G14,G14+1,"")</f>
      </c>
      <c r="I14" t="s" s="156">
        <f>IF($B$9&gt;H14,H14+1,"")</f>
      </c>
      <c r="J14" t="s" s="156">
        <f>IF($B$9&gt;I14,I14+1,"")</f>
      </c>
      <c r="K14" t="s" s="156">
        <f>IF($B$9&gt;J14,J14+1,"")</f>
      </c>
      <c r="L14" t="s" s="156">
        <f>IF($B$9&gt;K14,K14+1,"")</f>
      </c>
      <c r="M14" t="s" s="156">
        <f>IF($B$9&gt;L14,L14+1,"")</f>
      </c>
      <c r="N14" t="s" s="156">
        <f>IF($B$9&gt;M14,M14+1,"")</f>
      </c>
      <c r="O14" t="s" s="156">
        <f>IF($B$9&gt;N14,N14+1,"")</f>
      </c>
      <c r="P14" t="s" s="156">
        <f>IF($B$9&gt;O14,O14+1,"")</f>
      </c>
      <c r="Q14" t="s" s="156">
        <f>IF($B$9&gt;P14,P14+1,"")</f>
      </c>
      <c r="R14" t="s" s="156">
        <f>IF($B$9&gt;Q14,Q14+1,"")</f>
      </c>
      <c r="S14" t="s" s="156">
        <f>IF($B$9&gt;R14,R14+1,"")</f>
      </c>
      <c r="T14" t="s" s="156">
        <f>IF($B$9&gt;S14,S14+1,"")</f>
      </c>
      <c r="U14" t="s" s="156">
        <f>IF($B$9&gt;T14,T14+1,"")</f>
      </c>
      <c r="V14" t="s" s="156">
        <f>IF($B$9&gt;U14,U14+1,"")</f>
      </c>
      <c r="W14" t="s" s="156">
        <f>IF($B$9&gt;V14,V14+1,"")</f>
      </c>
      <c r="X14" t="s" s="156">
        <f>IF($B$9&gt;W14,W14+1,"")</f>
      </c>
      <c r="Y14" t="s" s="156">
        <f>IF($B$9&gt;X14,X14+1,"")</f>
      </c>
      <c r="Z14" t="s" s="156">
        <f>IF($B$9&gt;Y14,Y14+1,"")</f>
      </c>
      <c r="AA14" t="s" s="156">
        <f>IF($B$9&gt;Z14,Z14+1,"")</f>
      </c>
      <c r="AB14" t="s" s="156">
        <f>IF($B$9&gt;AA14,AA14+1,"")</f>
      </c>
      <c r="AC14" t="s" s="156">
        <f>IF($B$9&gt;AB14,AB14+1,"")</f>
      </c>
      <c r="AD14" t="s" s="156">
        <f>IF($B$9&gt;AC14,AC14+1,"")</f>
      </c>
      <c r="AE14" s="69"/>
    </row>
    <row r="15" ht="12" customHeight="1">
      <c r="A15" s="73"/>
      <c r="B15" s="73"/>
      <c r="C15" s="73"/>
      <c r="D15" t="s" s="137">
        <f>IF(A15&lt;&gt;"","Planned","")</f>
      </c>
      <c r="E15" s="73"/>
      <c r="F15" t="s" s="137">
        <f>IF(OR(F$14="",$E15=""),"",E15)</f>
      </c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2"/>
    </row>
    <row r="16" ht="12" customHeight="1">
      <c r="A16" s="2"/>
      <c r="B16" s="2"/>
      <c r="C16" s="2"/>
      <c r="D16" t="s" s="65">
        <f>IF(A16&lt;&gt;"","Planned","")</f>
      </c>
      <c r="E16" s="2"/>
      <c r="F16" t="s" s="65">
        <f>IF(OR(F$14="",$E16=""),"",E16)</f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t="s" s="65">
        <f>IF(OR(AC$14="",$E16=""),"",AB16)</f>
      </c>
      <c r="AD16" t="s" s="65">
        <f>IF(OR(AD$14="",$E16=""),"",AC16)</f>
      </c>
      <c r="AE16" s="2"/>
    </row>
    <row r="17" ht="12" customHeight="1">
      <c r="A17" s="2"/>
      <c r="B17" s="2"/>
      <c r="C17" s="2"/>
      <c r="D17" t="s" s="65">
        <f>IF(A17&lt;&gt;"","Planned","")</f>
      </c>
      <c r="E17" s="2"/>
      <c r="F17" t="s" s="65">
        <f>IF(OR(F$14="",$E17=""),"",E17)</f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t="s" s="65">
        <f>IF(OR(AC$14="",$E17=""),"",AB17)</f>
      </c>
      <c r="AD17" t="s" s="65">
        <f>IF(OR(AD$14="",$E17=""),"",AC17)</f>
      </c>
      <c r="AE17" s="2"/>
    </row>
    <row r="18" ht="12" customHeight="1">
      <c r="A18" s="2"/>
      <c r="B18" s="2"/>
      <c r="C18" s="2"/>
      <c r="D18" t="s" s="65">
        <f>IF(A18&lt;&gt;"","Planned","")</f>
      </c>
      <c r="E18" s="2"/>
      <c r="F18" t="s" s="65">
        <f>IF(OR(F$14="",$E18=""),"",E18)</f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t="s" s="65">
        <f>IF(OR(AC$14="",$E18=""),"",AB18)</f>
      </c>
      <c r="AD18" t="s" s="65">
        <f>IF(OR(AD$14="",$E18=""),"",AC18)</f>
      </c>
      <c r="AE18" s="2"/>
    </row>
    <row r="19" ht="12" customHeight="1">
      <c r="A19" s="2"/>
      <c r="B19" s="2"/>
      <c r="C19" s="2"/>
      <c r="D19" t="s" s="65">
        <f>IF(A19&lt;&gt;"","Planned","")</f>
      </c>
      <c r="E19" s="2"/>
      <c r="F19" t="s" s="65">
        <f>IF(OR(F$14="",$E19=""),"",E19)</f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t="s" s="65">
        <f>IF(OR(AC$14="",$E19=""),"",AB19)</f>
      </c>
      <c r="AD19" t="s" s="65">
        <f>IF(OR(AD$14="",$E19=""),"",AC19)</f>
      </c>
      <c r="AE19" s="2"/>
    </row>
    <row r="20" ht="12" customHeight="1">
      <c r="A20" s="2"/>
      <c r="B20" s="2"/>
      <c r="C20" s="2"/>
      <c r="D20" t="s" s="65">
        <f>IF(A20&lt;&gt;"","Planned","")</f>
      </c>
      <c r="E20" s="2"/>
      <c r="F20" t="s" s="65">
        <f>IF(OR(F$14="",$E20=""),"",E20)</f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t="s" s="65">
        <f>IF(OR(AC$14="",$E20=""),"",AB20)</f>
      </c>
      <c r="AD20" t="s" s="65">
        <f>IF(OR(AD$14="",$E20=""),"",AC20)</f>
      </c>
      <c r="AE20" s="2"/>
    </row>
    <row r="21" ht="12" customHeight="1">
      <c r="A21" s="2"/>
      <c r="B21" s="2"/>
      <c r="C21" s="2"/>
      <c r="D21" t="s" s="65">
        <f>IF(A21&lt;&gt;"","Planned","")</f>
      </c>
      <c r="E21" s="2"/>
      <c r="F21" t="s" s="65">
        <f>IF(OR(F$14="",$E21=""),"",E21)</f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t="s" s="65">
        <f>IF(OR(AC$14="",$E21=""),"",AB21)</f>
      </c>
      <c r="AD21" t="s" s="65">
        <f>IF(OR(AD$14="",$E21=""),"",AC21)</f>
      </c>
      <c r="AE21" s="2"/>
    </row>
    <row r="22" ht="12" customHeight="1">
      <c r="A22" s="2"/>
      <c r="B22" s="2"/>
      <c r="C22" s="2"/>
      <c r="D22" t="s" s="65">
        <f>IF(A22&lt;&gt;"","Planned","")</f>
      </c>
      <c r="E22" s="2"/>
      <c r="F22" t="s" s="65">
        <f>IF(OR(F$14="",$E22=""),"",E22)</f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t="s" s="65">
        <f>IF(OR(AC$14="",$E22=""),"",AB22)</f>
      </c>
      <c r="AD22" t="s" s="65">
        <f>IF(OR(AD$14="",$E22=""),"",AC22)</f>
      </c>
      <c r="AE22" s="2"/>
    </row>
    <row r="23" ht="12" customHeight="1">
      <c r="A23" s="2"/>
      <c r="B23" s="2"/>
      <c r="C23" s="2"/>
      <c r="D23" t="s" s="65">
        <f>IF(A23&lt;&gt;"","Planned","")</f>
      </c>
      <c r="E23" s="2"/>
      <c r="F23" t="s" s="65">
        <f>IF(OR(F$14="",$E23=""),"",E23)</f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t="s" s="65">
        <f>IF(OR(AC$14="",$E23=""),"",AB23)</f>
      </c>
      <c r="AD23" t="s" s="65">
        <f>IF(OR(AD$14="",$E23=""),"",AC23)</f>
      </c>
      <c r="AE23" s="2"/>
    </row>
    <row r="24" ht="12" customHeight="1">
      <c r="A24" s="2"/>
      <c r="B24" s="2"/>
      <c r="C24" s="2"/>
      <c r="D24" t="s" s="65">
        <f>IF(A24&lt;&gt;"","Planned","")</f>
      </c>
      <c r="E24" s="2"/>
      <c r="F24" t="s" s="65">
        <f>IF(OR(F$14="",$E24=""),"",E24)</f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t="s" s="65">
        <f>IF(OR(AC$14="",$E24=""),"",AB24)</f>
      </c>
      <c r="AD24" t="s" s="65">
        <f>IF(OR(AD$14="",$E24=""),"",AC24)</f>
      </c>
      <c r="AE24" s="2"/>
    </row>
    <row r="25" ht="12" customHeight="1">
      <c r="A25" s="2"/>
      <c r="B25" s="2"/>
      <c r="C25" s="2"/>
      <c r="D25" t="s" s="65">
        <f>IF(A25&lt;&gt;"","Planned","")</f>
      </c>
      <c r="E25" s="2"/>
      <c r="F25" t="s" s="65">
        <f>IF(OR(F$14="",$E25=""),"",E25)</f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t="s" s="65">
        <f>IF(OR(AC$14="",$E25=""),"",AB25)</f>
      </c>
      <c r="AD25" t="s" s="65">
        <f>IF(OR(AD$14="",$E25=""),"",AC25)</f>
      </c>
      <c r="AE25" s="2"/>
    </row>
    <row r="26" ht="12" customHeight="1">
      <c r="A26" s="2"/>
      <c r="B26" s="2"/>
      <c r="C26" s="2"/>
      <c r="D26" t="s" s="65">
        <f>IF(A26&lt;&gt;"","Planned","")</f>
      </c>
      <c r="E26" s="2"/>
      <c r="F26" t="s" s="65">
        <f>IF(OR(F$14="",$E26=""),"",E26)</f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t="s" s="65">
        <f>IF(OR(AC$14="",$E26=""),"",AB26)</f>
      </c>
      <c r="AD26" t="s" s="65">
        <f>IF(OR(AD$14="",$E26=""),"",AC26)</f>
      </c>
      <c r="AE26" s="2"/>
    </row>
    <row r="27" ht="12" customHeight="1">
      <c r="A27" s="2"/>
      <c r="B27" s="2"/>
      <c r="C27" s="2"/>
      <c r="D27" t="s" s="65">
        <f>IF(A27&lt;&gt;"","Planned","")</f>
      </c>
      <c r="E27" s="2"/>
      <c r="F27" t="s" s="65">
        <f>IF(OR(F$14="",$E27=""),"",E27)</f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t="s" s="65">
        <f>IF(OR(AC$14="",$E27=""),"",AB27)</f>
      </c>
      <c r="AD27" t="s" s="65">
        <f>IF(OR(AD$14="",$E27=""),"",AC27)</f>
      </c>
      <c r="AE27" s="2"/>
    </row>
    <row r="28" ht="12" customHeight="1">
      <c r="A28" s="2"/>
      <c r="B28" s="2"/>
      <c r="C28" s="2"/>
      <c r="D28" t="s" s="65">
        <f>IF(A28&lt;&gt;"","Planned","")</f>
      </c>
      <c r="E28" s="2"/>
      <c r="F28" t="s" s="65">
        <f>IF(OR(F$14="",$E28=""),"",E28)</f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t="s" s="65">
        <f>IF(OR(AC$14="",$E28=""),"",AB28)</f>
      </c>
      <c r="AD28" t="s" s="65">
        <f>IF(OR(AD$14="",$E28=""),"",AC28)</f>
      </c>
      <c r="AE28" s="2"/>
    </row>
    <row r="29" ht="12" customHeight="1">
      <c r="A29" s="2"/>
      <c r="B29" s="2"/>
      <c r="C29" s="2"/>
      <c r="D29" t="s" s="65">
        <f>IF(A29&lt;&gt;"","Planned","")</f>
      </c>
      <c r="E29" s="2"/>
      <c r="F29" t="s" s="65">
        <f>IF(OR(F$14="",$E29=""),"",E29)</f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t="s" s="65">
        <f>IF(OR(AC$14="",$E29=""),"",AB29)</f>
      </c>
      <c r="AD29" t="s" s="65">
        <f>IF(OR(AD$14="",$E29=""),"",AC29)</f>
      </c>
      <c r="AE29" s="2"/>
    </row>
    <row r="30" ht="12" customHeight="1">
      <c r="A30" s="2"/>
      <c r="B30" s="2"/>
      <c r="C30" s="2"/>
      <c r="D30" t="s" s="65">
        <f>IF(A30&lt;&gt;"","Planned","")</f>
      </c>
      <c r="E30" s="2"/>
      <c r="F30" t="s" s="65">
        <f>IF(OR(F$14="",$E30=""),"",E30)</f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t="s" s="65">
        <f>IF(OR(AC$14="",$E30=""),"",AB30)</f>
      </c>
      <c r="AD30" t="s" s="65">
        <f>IF(OR(AD$14="",$E30=""),"",AC30)</f>
      </c>
      <c r="AE30" s="2"/>
    </row>
    <row r="31" ht="12" customHeight="1">
      <c r="A31" s="2"/>
      <c r="B31" s="2"/>
      <c r="C31" s="2"/>
      <c r="D31" t="s" s="65">
        <f>IF(A31&lt;&gt;"","Planned","")</f>
      </c>
      <c r="E31" s="2"/>
      <c r="F31" t="s" s="65">
        <f>IF(OR(F$14="",$E31=""),"",E31)</f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t="s" s="65">
        <f>IF(OR(AC$14="",$E31=""),"",AB31)</f>
      </c>
      <c r="AD31" t="s" s="65">
        <f>IF(OR(AD$14="",$E31=""),"",AC31)</f>
      </c>
      <c r="AE31" s="2"/>
    </row>
    <row r="32" ht="12" customHeight="1">
      <c r="A32" s="2"/>
      <c r="B32" s="2"/>
      <c r="C32" s="2"/>
      <c r="D32" t="s" s="65">
        <f>IF(A32&lt;&gt;"","Planned","")</f>
      </c>
      <c r="E32" s="2"/>
      <c r="F32" t="s" s="65">
        <f>IF(OR(F$14="",$E32=""),"",E32)</f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t="s" s="65">
        <f>IF(OR(AC$14="",$E32=""),"",AB32)</f>
      </c>
      <c r="AD32" t="s" s="65">
        <f>IF(OR(AD$14="",$E32=""),"",AC32)</f>
      </c>
      <c r="AE32" s="2"/>
    </row>
    <row r="33" ht="12" customHeight="1">
      <c r="A33" s="2"/>
      <c r="B33" s="2"/>
      <c r="C33" s="2"/>
      <c r="D33" t="s" s="65">
        <f>IF(A33&lt;&gt;"","Planned","")</f>
      </c>
      <c r="E33" s="2"/>
      <c r="F33" t="s" s="65">
        <f>IF(OR(F$14="",$E33=""),"",E33)</f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t="s" s="65">
        <f>IF(OR(AC$14="",$E33=""),"",AB33)</f>
      </c>
      <c r="AD33" t="s" s="65">
        <f>IF(OR(AD$14="",$E33=""),"",AC33)</f>
      </c>
      <c r="AE33" s="2"/>
    </row>
    <row r="34" ht="12" customHeight="1">
      <c r="A34" s="2"/>
      <c r="B34" s="2"/>
      <c r="C34" s="2"/>
      <c r="D34" t="s" s="65">
        <f>IF(A34&lt;&gt;"","Planned","")</f>
      </c>
      <c r="E34" s="2"/>
      <c r="F34" t="s" s="65">
        <f>IF(OR(F$14="",$E34=""),"",E34)</f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t="s" s="65">
        <f>IF(OR(AC$14="",$E34=""),"",AB34)</f>
      </c>
      <c r="AD34" t="s" s="65">
        <f>IF(OR(AD$14="",$E34=""),"",AC34)</f>
      </c>
      <c r="AE34" s="2"/>
    </row>
    <row r="35" ht="12" customHeight="1">
      <c r="A35" s="2"/>
      <c r="B35" s="2"/>
      <c r="C35" s="2"/>
      <c r="D35" t="s" s="65">
        <f>IF(A35&lt;&gt;"","Planned","")</f>
      </c>
      <c r="E35" s="2"/>
      <c r="F35" t="s" s="65">
        <f>IF(OR(F$14="",$E35=""),"",E35)</f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t="s" s="65">
        <f>IF(OR(AC$14="",$E35=""),"",AB35)</f>
      </c>
      <c r="AD35" t="s" s="65">
        <f>IF(OR(AD$14="",$E35=""),"",AC35)</f>
      </c>
      <c r="AE35" s="2"/>
    </row>
    <row r="36" ht="12" customHeight="1">
      <c r="A36" s="2"/>
      <c r="B36" s="2"/>
      <c r="C36" s="2"/>
      <c r="D36" t="s" s="65">
        <f>IF(A36&lt;&gt;"","Planned","")</f>
      </c>
      <c r="E36" s="2"/>
      <c r="F36" t="s" s="65">
        <f>IF(OR(F$14="",$E36=""),"",E36)</f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t="s" s="65">
        <f>IF(OR(AC$14="",$E36=""),"",AB36)</f>
      </c>
      <c r="AD36" t="s" s="65">
        <f>IF(OR(AD$14="",$E36=""),"",AC36)</f>
      </c>
      <c r="AE36" s="2"/>
    </row>
    <row r="37" ht="12" customHeight="1">
      <c r="A37" s="2"/>
      <c r="B37" s="2"/>
      <c r="C37" s="2"/>
      <c r="D37" t="s" s="65">
        <f>IF(A37&lt;&gt;"","Planned","")</f>
      </c>
      <c r="E37" s="2"/>
      <c r="F37" t="s" s="65">
        <f>IF(OR(F$14="",$E37=""),"",E37)</f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t="s" s="65">
        <f>IF(OR(AC$14="",$E37=""),"",AB37)</f>
      </c>
      <c r="AD37" t="s" s="65">
        <f>IF(OR(AD$14="",$E37=""),"",AC37)</f>
      </c>
      <c r="AE37" s="2"/>
    </row>
    <row r="38" ht="12" customHeight="1">
      <c r="A38" s="2"/>
      <c r="B38" s="2"/>
      <c r="C38" s="2"/>
      <c r="D38" t="s" s="65">
        <f>IF(A38&lt;&gt;"","Planned","")</f>
      </c>
      <c r="E38" s="2"/>
      <c r="F38" t="s" s="65">
        <f>IF(OR(F$14="",$E38=""),"",E38)</f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t="s" s="65">
        <f>IF(OR(AC$14="",$E38=""),"",AB38)</f>
      </c>
      <c r="AD38" t="s" s="65">
        <f>IF(OR(AD$14="",$E38=""),"",AC38)</f>
      </c>
      <c r="AE38" s="2"/>
    </row>
    <row r="39" ht="12" customHeight="1">
      <c r="A39" s="2"/>
      <c r="B39" s="2"/>
      <c r="C39" s="2"/>
      <c r="D39" t="s" s="65">
        <f>IF(A39&lt;&gt;"","Planned","")</f>
      </c>
      <c r="E39" s="2"/>
      <c r="F39" t="s" s="65">
        <f>IF(OR(F$14="",$E39=""),"",E39)</f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t="s" s="65">
        <f>IF(OR(AC$14="",$E39=""),"",AB39)</f>
      </c>
      <c r="AD39" t="s" s="65">
        <f>IF(OR(AD$14="",$E39=""),"",AC39)</f>
      </c>
      <c r="AE39" s="2"/>
    </row>
    <row r="40" ht="12" customHeight="1">
      <c r="A40" s="2"/>
      <c r="B40" s="2"/>
      <c r="C40" s="2"/>
      <c r="D40" t="s" s="65">
        <f>IF(A40&lt;&gt;"","Planned","")</f>
      </c>
      <c r="E40" s="2"/>
      <c r="F40" t="s" s="65">
        <f>IF(OR(F$14="",$E40=""),"",E40)</f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t="s" s="65">
        <f>IF(OR(AC$14="",$E40=""),"",AB40)</f>
      </c>
      <c r="AD40" t="s" s="65">
        <f>IF(OR(AD$14="",$E40=""),"",AC40)</f>
      </c>
      <c r="AE40" s="2"/>
    </row>
    <row r="41" ht="12" customHeight="1">
      <c r="A41" s="2"/>
      <c r="B41" s="2"/>
      <c r="C41" s="2"/>
      <c r="D41" t="s" s="65">
        <f>IF(A41&lt;&gt;"","Planned","")</f>
      </c>
      <c r="E41" s="2"/>
      <c r="F41" t="s" s="65">
        <f>IF(OR(F$14="",$E41=""),"",E41)</f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t="s" s="65">
        <f>IF(OR(AC$14="",$E41=""),"",AB41)</f>
      </c>
      <c r="AD41" t="s" s="65">
        <f>IF(OR(AD$14="",$E41=""),"",AC41)</f>
      </c>
      <c r="AE41" s="2"/>
    </row>
    <row r="42" ht="12" customHeight="1">
      <c r="A42" s="2"/>
      <c r="B42" s="2"/>
      <c r="C42" s="2"/>
      <c r="D42" t="s" s="65">
        <f>IF(A42&lt;&gt;"","Planned","")</f>
      </c>
      <c r="E42" s="2"/>
      <c r="F42" t="s" s="65">
        <f>IF(OR(F$14="",$E42=""),"",E42)</f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t="s" s="65">
        <f>IF(OR(AC$14="",$E42=""),"",AB42)</f>
      </c>
      <c r="AD42" t="s" s="65">
        <f>IF(OR(AD$14="",$E42=""),"",AC42)</f>
      </c>
      <c r="AE42" s="2"/>
    </row>
    <row r="43" ht="12" customHeight="1">
      <c r="A43" s="2"/>
      <c r="B43" s="2"/>
      <c r="C43" s="2"/>
      <c r="D43" t="s" s="65">
        <f>IF(A43&lt;&gt;"","Planned","")</f>
      </c>
      <c r="E43" s="2"/>
      <c r="F43" t="s" s="65">
        <f>IF(OR(F$14="",$E43=""),"",E43)</f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t="s" s="65">
        <f>IF(OR(AC$14="",$E43=""),"",AB43)</f>
      </c>
      <c r="AD43" t="s" s="65">
        <f>IF(OR(AD$14="",$E43=""),"",AC43)</f>
      </c>
      <c r="AE43" s="2"/>
    </row>
    <row r="44" ht="12" customHeight="1">
      <c r="A44" s="2"/>
      <c r="B44" s="2"/>
      <c r="C44" s="2"/>
      <c r="D44" t="s" s="65">
        <f>IF(A44&lt;&gt;"","Planned","")</f>
      </c>
      <c r="E44" s="2"/>
      <c r="F44" t="s" s="65">
        <f>IF(OR(F$14="",$E44=""),"",E44)</f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t="s" s="65">
        <f>IF(OR(AC$14="",$E44=""),"",AB44)</f>
      </c>
      <c r="AD44" t="s" s="65">
        <f>IF(OR(AD$14="",$E44=""),"",AC44)</f>
      </c>
      <c r="AE44" s="2"/>
    </row>
    <row r="45" ht="12" customHeight="1">
      <c r="A45" s="2"/>
      <c r="B45" s="2"/>
      <c r="C45" s="2"/>
      <c r="D45" t="s" s="65">
        <f>IF(A45&lt;&gt;"","Planned","")</f>
      </c>
      <c r="E45" s="2"/>
      <c r="F45" t="s" s="65">
        <f>IF(OR(F$14="",$E45=""),"",E45)</f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t="s" s="65">
        <f>IF(OR(AC$14="",$E45=""),"",AB45)</f>
      </c>
      <c r="AD45" t="s" s="65">
        <f>IF(OR(AD$14="",$E45=""),"",AC45)</f>
      </c>
      <c r="AE45" s="2"/>
    </row>
    <row r="46" ht="12" customHeight="1">
      <c r="A46" s="2"/>
      <c r="B46" s="2"/>
      <c r="C46" s="2"/>
      <c r="D46" t="s" s="65">
        <f>IF(A46&lt;&gt;"","Planned","")</f>
      </c>
      <c r="E46" s="2"/>
      <c r="F46" t="s" s="65">
        <f>IF(OR(F$14="",$E46=""),"",E46)</f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t="s" s="65">
        <f>IF(OR(AC$14="",$E46=""),"",AB46)</f>
      </c>
      <c r="AD46" t="s" s="65">
        <f>IF(OR(AD$14="",$E46=""),"",AC46)</f>
      </c>
      <c r="AE46" s="2"/>
    </row>
    <row r="47" ht="12" customHeight="1">
      <c r="A47" s="2"/>
      <c r="B47" s="2"/>
      <c r="C47" s="2"/>
      <c r="D47" t="s" s="65">
        <f>IF(A47&lt;&gt;"","Planned","")</f>
      </c>
      <c r="E47" s="2"/>
      <c r="F47" t="s" s="65">
        <f>IF(OR(F$14="",$E47=""),"",E47)</f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t="s" s="65">
        <f>IF(OR(AC$14="",$E47=""),"",AB47)</f>
      </c>
      <c r="AD47" t="s" s="65">
        <f>IF(OR(AD$14="",$E47=""),"",AC47)</f>
      </c>
      <c r="AE47" s="2"/>
    </row>
    <row r="48" ht="12" customHeight="1">
      <c r="A48" s="2"/>
      <c r="B48" s="2"/>
      <c r="C48" s="2"/>
      <c r="D48" t="s" s="65">
        <f>IF(A48&lt;&gt;"","Planned","")</f>
      </c>
      <c r="E48" s="2"/>
      <c r="F48" t="s" s="65">
        <f>IF(OR(F$14="",$E48=""),"",E48)</f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t="s" s="65">
        <f>IF(OR(AC$14="",$E48=""),"",AB48)</f>
      </c>
      <c r="AD48" t="s" s="65">
        <f>IF(OR(AD$14="",$E48=""),"",AC48)</f>
      </c>
      <c r="AE48" s="2"/>
    </row>
    <row r="49" ht="12" customHeight="1">
      <c r="A49" s="2"/>
      <c r="B49" s="2"/>
      <c r="C49" s="2"/>
      <c r="D49" t="s" s="65">
        <f>IF(A49&lt;&gt;"","Planned","")</f>
      </c>
      <c r="E49" s="2"/>
      <c r="F49" t="s" s="65">
        <f>IF(OR(F$14="",$E49=""),"",E49)</f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t="s" s="65">
        <f>IF(OR(AC$14="",$E49=""),"",AB49)</f>
      </c>
      <c r="AD49" t="s" s="65">
        <f>IF(OR(AD$14="",$E49=""),"",AC49)</f>
      </c>
      <c r="AE49" s="2"/>
    </row>
    <row r="50" ht="12" customHeight="1">
      <c r="A50" s="2"/>
      <c r="B50" s="2"/>
      <c r="C50" s="2"/>
      <c r="D50" t="s" s="65">
        <f>IF(A50&lt;&gt;"","Planned","")</f>
      </c>
      <c r="E50" s="2"/>
      <c r="F50" t="s" s="65">
        <f>IF(OR(F$14="",$E50=""),"",E50)</f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t="s" s="65">
        <f>IF(OR(AC$14="",$E50=""),"",AB50)</f>
      </c>
      <c r="AD50" t="s" s="65">
        <f>IF(OR(AD$14="",$E50=""),"",AC50)</f>
      </c>
      <c r="AE50" s="2"/>
    </row>
    <row r="51" ht="12" customHeight="1">
      <c r="A51" s="2"/>
      <c r="B51" s="2"/>
      <c r="C51" s="2"/>
      <c r="D51" t="s" s="65">
        <f>IF(A51&lt;&gt;"","Planned","")</f>
      </c>
      <c r="E51" s="2"/>
      <c r="F51" t="s" s="65">
        <f>IF(OR(F$14="",$E51=""),"",E51)</f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t="s" s="65">
        <f>IF(OR(AC$14="",$E51=""),"",AB51)</f>
      </c>
      <c r="AD51" t="s" s="65">
        <f>IF(OR(AD$14="",$E51=""),"",AC51)</f>
      </c>
      <c r="AE51" s="2"/>
    </row>
    <row r="52" ht="12" customHeight="1">
      <c r="A52" s="2"/>
      <c r="B52" s="2"/>
      <c r="C52" s="2"/>
      <c r="D52" t="s" s="65">
        <f>IF(A52&lt;&gt;"","Planned","")</f>
      </c>
      <c r="E52" s="2"/>
      <c r="F52" t="s" s="65">
        <f>IF(OR(F$14="",$E52=""),"",E52)</f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t="s" s="65">
        <f>IF(OR(AC$14="",$E52=""),"",AB52)</f>
      </c>
      <c r="AD52" t="s" s="65">
        <f>IF(OR(AD$14="",$E52=""),"",AC52)</f>
      </c>
      <c r="AE52" s="2"/>
    </row>
    <row r="53" ht="12" customHeight="1">
      <c r="A53" s="2"/>
      <c r="B53" s="2"/>
      <c r="C53" s="2"/>
      <c r="D53" t="s" s="65">
        <f>IF(A53&lt;&gt;"","Planned","")</f>
      </c>
      <c r="E53" s="2"/>
      <c r="F53" t="s" s="65">
        <f>IF(OR(F$14="",$E53=""),"",E53)</f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t="s" s="65">
        <f>IF(OR(AC$14="",$E53=""),"",AB53)</f>
      </c>
      <c r="AD53" t="s" s="65">
        <f>IF(OR(AD$14="",$E53=""),"",AC53)</f>
      </c>
      <c r="AE53" s="2"/>
    </row>
    <row r="54" ht="12" customHeight="1">
      <c r="A54" s="2"/>
      <c r="B54" s="2"/>
      <c r="C54" s="2"/>
      <c r="D54" t="s" s="65">
        <f>IF(A54&lt;&gt;"","Planned","")</f>
      </c>
      <c r="E54" s="2"/>
      <c r="F54" t="s" s="65">
        <f>IF(OR(F$14="",$E54=""),"",E54)</f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t="s" s="65">
        <f>IF(OR(AC$14="",$E54=""),"",AB54)</f>
      </c>
      <c r="AD54" t="s" s="65">
        <f>IF(OR(AD$14="",$E54=""),"",AC54)</f>
      </c>
      <c r="AE54" s="2"/>
    </row>
    <row r="55" ht="12" customHeight="1">
      <c r="A55" s="2"/>
      <c r="B55" s="2"/>
      <c r="C55" s="2"/>
      <c r="D55" t="s" s="65">
        <f>IF(A55&lt;&gt;"","Planned","")</f>
      </c>
      <c r="E55" s="2"/>
      <c r="F55" t="s" s="65">
        <f>IF(OR(F$14="",$E55=""),"",E55)</f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t="s" s="65">
        <f>IF(OR(AC$14="",$E55=""),"",AB55)</f>
      </c>
      <c r="AD55" t="s" s="65">
        <f>IF(OR(AD$14="",$E55=""),"",AC55)</f>
      </c>
      <c r="AE55" s="2"/>
    </row>
    <row r="56" ht="12" customHeight="1">
      <c r="A56" s="2"/>
      <c r="B56" s="2"/>
      <c r="C56" s="2"/>
      <c r="D56" t="s" s="65">
        <f>IF(A56&lt;&gt;"","Planned","")</f>
      </c>
      <c r="E56" s="2"/>
      <c r="F56" t="s" s="65">
        <f>IF(OR(F$14="",$E56=""),"",E56)</f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t="s" s="65">
        <f>IF(OR(AC$14="",$E56=""),"",AB56)</f>
      </c>
      <c r="AD56" t="s" s="65">
        <f>IF(OR(AD$14="",$E56=""),"",AC56)</f>
      </c>
      <c r="AE56" s="2"/>
    </row>
    <row r="57" ht="12" customHeight="1">
      <c r="A57" s="2"/>
      <c r="B57" s="2"/>
      <c r="C57" s="2"/>
      <c r="D57" t="s" s="65">
        <f>IF(A57&lt;&gt;"","Planned","")</f>
      </c>
      <c r="E57" s="2"/>
      <c r="F57" t="s" s="65">
        <f>IF(OR(F$14="",$E57=""),"",E57)</f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t="s" s="65">
        <f>IF(OR(AC$14="",$E57=""),"",AB57)</f>
      </c>
      <c r="AD57" t="s" s="65">
        <f>IF(OR(AD$14="",$E57=""),"",AC57)</f>
      </c>
      <c r="AE57" s="2"/>
    </row>
    <row r="58" ht="12" customHeight="1">
      <c r="A58" s="2"/>
      <c r="B58" s="2"/>
      <c r="C58" s="2"/>
      <c r="D58" t="s" s="65">
        <f>IF(A58&lt;&gt;"","Planned","")</f>
      </c>
      <c r="E58" s="2"/>
      <c r="F58" t="s" s="65">
        <f>IF(OR(F$14="",$E58=""),"",E58)</f>
      </c>
      <c r="G58" t="s" s="65">
        <f>IF(OR(G$14="",$E58=""),"",F58)</f>
      </c>
      <c r="H58" t="s" s="65">
        <f>IF(OR(H$14="",$E58=""),"",G58)</f>
      </c>
      <c r="I58" t="s" s="65">
        <f>IF(OR(I$14="",$E58=""),"",H58)</f>
      </c>
      <c r="J58" t="s" s="65">
        <f>IF(OR(J$14="",$E58=""),"",I58)</f>
      </c>
      <c r="K58" t="s" s="65">
        <f>IF(OR(K$14="",$E58=""),"",J58)</f>
      </c>
      <c r="L58" t="s" s="65">
        <f>IF(OR(L$14="",$E58=""),"",K58)</f>
      </c>
      <c r="M58" t="s" s="65">
        <f>IF(OR(M$14="",$E58=""),"",L58)</f>
      </c>
      <c r="N58" t="s" s="65">
        <f>IF(OR(N$14="",$E58=""),"",M58)</f>
      </c>
      <c r="O58" t="s" s="65">
        <f>IF(OR(O$14="",$E58=""),"",N58)</f>
      </c>
      <c r="P58" t="s" s="65">
        <f>IF(OR(P$14="",$E58=""),"",O58)</f>
      </c>
      <c r="Q58" t="s" s="65">
        <f>IF(OR(Q$14="",$E58=""),"",P58)</f>
      </c>
      <c r="R58" t="s" s="65">
        <f>IF(OR(R$14="",$E58=""),"",Q58)</f>
      </c>
      <c r="S58" t="s" s="65">
        <f>IF(OR(S$14="",$E58=""),"",R58)</f>
      </c>
      <c r="T58" t="s" s="65">
        <f>IF(OR(T$14="",$E58=""),"",S58)</f>
      </c>
      <c r="U58" t="s" s="65">
        <f>IF(OR(U$14="",$E58=""),"",T58)</f>
      </c>
      <c r="V58" t="s" s="65">
        <f>IF(OR(V$14="",$E58=""),"",U58)</f>
      </c>
      <c r="W58" t="s" s="65">
        <f>IF(OR(W$14="",$E58=""),"",V58)</f>
      </c>
      <c r="X58" t="s" s="65">
        <f>IF(OR(X$14="",$E58=""),"",W58)</f>
      </c>
      <c r="Y58" t="s" s="65">
        <f>IF(OR(Y$14="",$E58=""),"",X58)</f>
      </c>
      <c r="Z58" t="s" s="65">
        <f>IF(OR(Z$14="",$E58=""),"",Y58)</f>
      </c>
      <c r="AA58" t="s" s="65">
        <f>IF(OR(AA$14="",$E58=""),"",Z58)</f>
      </c>
      <c r="AB58" t="s" s="65">
        <f>IF(OR(AB$14="",$E58=""),"",AA58)</f>
      </c>
      <c r="AC58" t="s" s="65">
        <f>IF(OR(AC$14="",$E58=""),"",AB58)</f>
      </c>
      <c r="AD58" t="s" s="65">
        <f>IF(OR(AD$14="",$E58=""),"",AC58)</f>
      </c>
      <c r="AE58" s="2"/>
    </row>
    <row r="59" ht="12" customHeight="1">
      <c r="A59" s="2"/>
      <c r="B59" s="2"/>
      <c r="C59" s="2"/>
      <c r="D59" t="s" s="65">
        <f>IF(A59&lt;&gt;"","Planned","")</f>
      </c>
      <c r="E59" s="2"/>
      <c r="F59" t="s" s="65">
        <f>IF(OR(F$14="",$E59=""),"",E59)</f>
      </c>
      <c r="G59" t="s" s="65">
        <f>IF(OR(G$14="",$E59=""),"",F59)</f>
      </c>
      <c r="H59" t="s" s="65">
        <f>IF(OR(H$14="",$E59=""),"",G59)</f>
      </c>
      <c r="I59" t="s" s="65">
        <f>IF(OR(I$14="",$E59=""),"",H59)</f>
      </c>
      <c r="J59" t="s" s="65">
        <f>IF(OR(J$14="",$E59=""),"",I59)</f>
      </c>
      <c r="K59" t="s" s="65">
        <f>IF(OR(K$14="",$E59=""),"",J59)</f>
      </c>
      <c r="L59" t="s" s="65">
        <f>IF(OR(L$14="",$E59=""),"",K59)</f>
      </c>
      <c r="M59" t="s" s="65">
        <f>IF(OR(M$14="",$E59=""),"",L59)</f>
      </c>
      <c r="N59" t="s" s="65">
        <f>IF(OR(N$14="",$E59=""),"",M59)</f>
      </c>
      <c r="O59" t="s" s="65">
        <f>IF(OR(O$14="",$E59=""),"",N59)</f>
      </c>
      <c r="P59" t="s" s="65">
        <f>IF(OR(P$14="",$E59=""),"",O59)</f>
      </c>
      <c r="Q59" t="s" s="65">
        <f>IF(OR(Q$14="",$E59=""),"",P59)</f>
      </c>
      <c r="R59" t="s" s="65">
        <f>IF(OR(R$14="",$E59=""),"",Q59)</f>
      </c>
      <c r="S59" t="s" s="65">
        <f>IF(OR(S$14="",$E59=""),"",R59)</f>
      </c>
      <c r="T59" t="s" s="65">
        <f>IF(OR(T$14="",$E59=""),"",S59)</f>
      </c>
      <c r="U59" t="s" s="65">
        <f>IF(OR(U$14="",$E59=""),"",T59)</f>
      </c>
      <c r="V59" t="s" s="65">
        <f>IF(OR(V$14="",$E59=""),"",U59)</f>
      </c>
      <c r="W59" t="s" s="65">
        <f>IF(OR(W$14="",$E59=""),"",V59)</f>
      </c>
      <c r="X59" t="s" s="65">
        <f>IF(OR(X$14="",$E59=""),"",W59)</f>
      </c>
      <c r="Y59" t="s" s="65">
        <f>IF(OR(Y$14="",$E59=""),"",X59)</f>
      </c>
      <c r="Z59" t="s" s="65">
        <f>IF(OR(Z$14="",$E59=""),"",Y59)</f>
      </c>
      <c r="AA59" t="s" s="65">
        <f>IF(OR(AA$14="",$E59=""),"",Z59)</f>
      </c>
      <c r="AB59" t="s" s="65">
        <f>IF(OR(AB$14="",$E59=""),"",AA59)</f>
      </c>
      <c r="AC59" t="s" s="65">
        <f>IF(OR(AC$14="",$E59=""),"",AB59)</f>
      </c>
      <c r="AD59" t="s" s="65">
        <f>IF(OR(AD$14="",$E59=""),"",AC59)</f>
      </c>
      <c r="AE59" s="2"/>
    </row>
    <row r="60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ht="12" customHeight="1">
      <c r="A64" s="2"/>
      <c r="B64" s="2"/>
      <c r="C64" s="2"/>
      <c r="D64" t="s" s="65">
        <f>IF(A64&lt;&gt;"","Planned","")</f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1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30"/>
  <sheetViews>
    <sheetView workbookViewId="0" showGridLines="0" defaultGridColor="1"/>
  </sheetViews>
  <sheetFormatPr defaultColWidth="10.8333" defaultRowHeight="12" customHeight="1" outlineLevelRow="0" outlineLevelCol="0"/>
  <cols>
    <col min="1" max="1" width="9.17188" style="166" customWidth="1"/>
    <col min="2" max="2" width="9.17188" style="166" customWidth="1"/>
    <col min="3" max="3" width="9.17188" style="166" customWidth="1"/>
    <col min="4" max="4" width="32.6719" style="166" customWidth="1"/>
    <col min="5" max="5" width="9.17188" style="166" customWidth="1"/>
    <col min="6" max="6" width="32.6719" style="166" customWidth="1"/>
    <col min="7" max="256" width="10.8516" style="166" customWidth="1"/>
  </cols>
  <sheetData>
    <row r="1" ht="14.15" customHeight="1">
      <c r="A1" t="s" s="167">
        <v>187</v>
      </c>
      <c r="B1" s="168">
        <v>1</v>
      </c>
      <c r="C1" t="s" s="169">
        <v>188</v>
      </c>
      <c r="D1" t="s" s="170">
        <v>189</v>
      </c>
      <c r="E1" s="171"/>
      <c r="F1" s="172"/>
    </row>
    <row r="2" ht="13.65" customHeight="1">
      <c r="A2" t="s" s="173">
        <v>190</v>
      </c>
      <c r="B2" t="s" s="174">
        <v>191</v>
      </c>
      <c r="C2" s="175"/>
      <c r="D2" s="175"/>
      <c r="E2" s="175"/>
      <c r="F2" s="176"/>
    </row>
    <row r="3" ht="13.65" customHeight="1">
      <c r="A3" s="177"/>
      <c r="B3" s="46"/>
      <c r="C3" s="46"/>
      <c r="D3" s="46"/>
      <c r="E3" s="46"/>
      <c r="F3" s="178"/>
    </row>
    <row r="4" ht="13.65" customHeight="1">
      <c r="A4" s="179"/>
      <c r="B4" s="180"/>
      <c r="C4" s="180"/>
      <c r="D4" s="180"/>
      <c r="E4" s="180"/>
      <c r="F4" s="181"/>
    </row>
    <row r="5" ht="13.65" customHeight="1">
      <c r="A5" t="s" s="182">
        <f>CONCATENATE("Responsible Person: ",'Sp1'!C15)</f>
        <v>192</v>
      </c>
      <c r="B5" s="183"/>
      <c r="C5" s="183"/>
      <c r="D5" s="183"/>
      <c r="E5" s="183"/>
      <c r="F5" s="184"/>
    </row>
    <row r="6" ht="25.15" customHeight="1">
      <c r="A6" t="s" s="185">
        <v>193</v>
      </c>
      <c r="B6" s="186">
        <v>5</v>
      </c>
      <c r="C6" t="s" s="187">
        <v>194</v>
      </c>
      <c r="D6" s="188"/>
      <c r="E6" t="s" s="187">
        <v>195</v>
      </c>
      <c r="F6" s="189"/>
    </row>
    <row r="7" ht="14.15" customHeight="1">
      <c r="A7" s="57"/>
      <c r="B7" s="57"/>
      <c r="C7" s="57"/>
      <c r="D7" s="57"/>
      <c r="E7" s="57"/>
      <c r="F7" s="57"/>
    </row>
    <row r="8" ht="14.15" customHeight="1">
      <c r="A8" s="190"/>
      <c r="B8" s="190"/>
      <c r="C8" s="190"/>
      <c r="D8" s="190"/>
      <c r="E8" s="190"/>
      <c r="F8" s="190"/>
    </row>
    <row r="9" ht="14.15" customHeight="1">
      <c r="A9" t="s" s="167">
        <v>187</v>
      </c>
      <c r="B9" s="168">
        <v>1</v>
      </c>
      <c r="C9" t="s" s="169">
        <v>188</v>
      </c>
      <c r="D9" t="s" s="170">
        <v>189</v>
      </c>
      <c r="E9" s="171"/>
      <c r="F9" s="172"/>
    </row>
    <row r="10" ht="13.65" customHeight="1">
      <c r="A10" t="s" s="173">
        <v>190</v>
      </c>
      <c r="B10" t="s" s="174">
        <v>196</v>
      </c>
      <c r="C10" s="175"/>
      <c r="D10" s="175"/>
      <c r="E10" s="175"/>
      <c r="F10" s="176"/>
    </row>
    <row r="11" ht="13.65" customHeight="1">
      <c r="A11" s="177"/>
      <c r="B11" s="46"/>
      <c r="C11" s="46"/>
      <c r="D11" s="46"/>
      <c r="E11" s="46"/>
      <c r="F11" s="178"/>
    </row>
    <row r="12" ht="13.65" customHeight="1">
      <c r="A12" s="179"/>
      <c r="B12" s="180"/>
      <c r="C12" s="180"/>
      <c r="D12" s="180"/>
      <c r="E12" s="180"/>
      <c r="F12" s="181"/>
    </row>
    <row r="13" ht="13.65" customHeight="1">
      <c r="A13" t="s" s="182">
        <f>CONCATENATE("Responsible Person: ",'Sp1'!C16)</f>
        <v>197</v>
      </c>
      <c r="B13" s="183"/>
      <c r="C13" s="183"/>
      <c r="D13" s="183"/>
      <c r="E13" s="183"/>
      <c r="F13" s="184"/>
    </row>
    <row r="14" ht="25.15" customHeight="1">
      <c r="A14" t="s" s="185">
        <v>193</v>
      </c>
      <c r="B14" s="186">
        <v>7</v>
      </c>
      <c r="C14" t="s" s="187">
        <v>194</v>
      </c>
      <c r="D14" s="188"/>
      <c r="E14" t="s" s="187">
        <v>195</v>
      </c>
      <c r="F14" s="189"/>
    </row>
    <row r="15" ht="14.15" customHeight="1">
      <c r="A15" s="57"/>
      <c r="B15" s="57"/>
      <c r="C15" s="57"/>
      <c r="D15" s="57"/>
      <c r="E15" s="57"/>
      <c r="F15" s="57"/>
    </row>
    <row r="16" ht="14.15" customHeight="1">
      <c r="A16" s="190"/>
      <c r="B16" s="190"/>
      <c r="C16" s="190"/>
      <c r="D16" s="190"/>
      <c r="E16" s="190"/>
      <c r="F16" s="190"/>
    </row>
    <row r="17" ht="14.15" customHeight="1">
      <c r="A17" t="s" s="167">
        <v>187</v>
      </c>
      <c r="B17" s="168">
        <v>2</v>
      </c>
      <c r="C17" t="s" s="169">
        <v>188</v>
      </c>
      <c r="D17" t="s" s="170">
        <v>198</v>
      </c>
      <c r="E17" s="171"/>
      <c r="F17" s="172"/>
    </row>
    <row r="18" ht="13.65" customHeight="1">
      <c r="A18" t="s" s="173">
        <v>190</v>
      </c>
      <c r="B18" t="s" s="174">
        <v>199</v>
      </c>
      <c r="C18" s="175"/>
      <c r="D18" s="175"/>
      <c r="E18" s="175"/>
      <c r="F18" s="176"/>
    </row>
    <row r="19" ht="13.65" customHeight="1">
      <c r="A19" s="177"/>
      <c r="B19" s="46"/>
      <c r="C19" s="46"/>
      <c r="D19" s="46"/>
      <c r="E19" s="46"/>
      <c r="F19" s="178"/>
    </row>
    <row r="20" ht="13.65" customHeight="1">
      <c r="A20" s="179"/>
      <c r="B20" s="180"/>
      <c r="C20" s="180"/>
      <c r="D20" s="180"/>
      <c r="E20" s="180"/>
      <c r="F20" s="181"/>
    </row>
    <row r="21" ht="13.65" customHeight="1">
      <c r="A21" t="s" s="182">
        <f>CONCATENATE("Responsible Person: ",'Sp1'!C17)</f>
        <v>197</v>
      </c>
      <c r="B21" s="183"/>
      <c r="C21" s="183"/>
      <c r="D21" s="183"/>
      <c r="E21" s="183"/>
      <c r="F21" s="184"/>
    </row>
    <row r="22" ht="25.15" customHeight="1">
      <c r="A22" t="s" s="185">
        <v>193</v>
      </c>
      <c r="B22" s="186">
        <v>12</v>
      </c>
      <c r="C22" t="s" s="187">
        <v>194</v>
      </c>
      <c r="D22" s="188"/>
      <c r="E22" t="s" s="187">
        <v>195</v>
      </c>
      <c r="F22" s="189"/>
    </row>
    <row r="23" ht="14.15" customHeight="1">
      <c r="A23" s="57"/>
      <c r="B23" s="57"/>
      <c r="C23" s="57"/>
      <c r="D23" s="57"/>
      <c r="E23" s="57"/>
      <c r="F23" s="57"/>
    </row>
    <row r="24" ht="14.15" customHeight="1">
      <c r="A24" s="190"/>
      <c r="B24" s="190"/>
      <c r="C24" s="190"/>
      <c r="D24" s="190"/>
      <c r="E24" s="190"/>
      <c r="F24" s="190"/>
    </row>
    <row r="25" ht="14.15" customHeight="1">
      <c r="A25" t="s" s="167">
        <v>187</v>
      </c>
      <c r="B25" s="168">
        <v>2</v>
      </c>
      <c r="C25" t="s" s="169">
        <v>188</v>
      </c>
      <c r="D25" t="s" s="170">
        <v>198</v>
      </c>
      <c r="E25" s="171"/>
      <c r="F25" s="172"/>
    </row>
    <row r="26" ht="13.65" customHeight="1">
      <c r="A26" t="s" s="173">
        <v>190</v>
      </c>
      <c r="B26" t="s" s="174">
        <v>200</v>
      </c>
      <c r="C26" s="175"/>
      <c r="D26" s="175"/>
      <c r="E26" s="175"/>
      <c r="F26" s="176"/>
    </row>
    <row r="27" ht="13.65" customHeight="1">
      <c r="A27" s="177"/>
      <c r="B27" s="46"/>
      <c r="C27" s="46"/>
      <c r="D27" s="46"/>
      <c r="E27" s="46"/>
      <c r="F27" s="178"/>
    </row>
    <row r="28" ht="13.65" customHeight="1">
      <c r="A28" s="179"/>
      <c r="B28" s="180"/>
      <c r="C28" s="180"/>
      <c r="D28" s="180"/>
      <c r="E28" s="180"/>
      <c r="F28" s="181"/>
    </row>
    <row r="29" ht="13.65" customHeight="1">
      <c r="A29" t="s" s="182">
        <f>CONCATENATE("Responsible Person: ",'Sp1'!C18)</f>
        <v>197</v>
      </c>
      <c r="B29" s="183"/>
      <c r="C29" s="183"/>
      <c r="D29" s="183"/>
      <c r="E29" s="183"/>
      <c r="F29" s="184"/>
    </row>
    <row r="30" ht="25.15" customHeight="1">
      <c r="A30" t="s" s="185">
        <v>193</v>
      </c>
      <c r="B30" s="186">
        <v>9</v>
      </c>
      <c r="C30" t="s" s="187">
        <v>194</v>
      </c>
      <c r="D30" s="188"/>
      <c r="E30" t="s" s="187">
        <v>195</v>
      </c>
      <c r="F30" s="189"/>
    </row>
  </sheetData>
  <pageMargins left="0.19685" right="0.19685" top="0.19685" bottom="0.19685" header="0.511811" footer="0.511811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